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6.xml" ContentType="application/vnd.openxmlformats-officedocument.spreadsheetml.pivot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U02\"/>
    </mc:Choice>
  </mc:AlternateContent>
  <bookViews>
    <workbookView xWindow="0" yWindow="0" windowWidth="24000" windowHeight="10680" activeTab="1"/>
  </bookViews>
  <sheets>
    <sheet name="statistieken eBox Burger" sheetId="1" r:id="rId1"/>
    <sheet name="grafieken eBox Burger" sheetId="12" r:id="rId2"/>
    <sheet name="trend" sheetId="4" state="hidden" r:id="rId3"/>
    <sheet name="Sheet1" sheetId="15" state="hidden" r:id="rId4"/>
    <sheet name="Sheet6" sheetId="20" state="hidden" r:id="rId5"/>
    <sheet name="msg (2)" sheetId="16" state="hidden" r:id="rId6"/>
    <sheet name="Sheet2" sheetId="21" state="hidden" r:id="rId7"/>
    <sheet name="msg" sheetId="8" state="hidden" r:id="rId8"/>
    <sheet name="input grafieken eBox Burger" sheetId="5" state="hidden" r:id="rId9"/>
    <sheet name="input graphiques eBox Citoyen" sheetId="9" state="hidden" r:id="rId10"/>
  </sheets>
  <definedNames>
    <definedName name="_xlnm._FilterDatabase" localSheetId="7" hidden="1">msg!$A$1:$S$51</definedName>
    <definedName name="_xlnm._FilterDatabase" localSheetId="5" hidden="1">'msg (2)'!$A$1:$S$38</definedName>
    <definedName name="_xlnm._FilterDatabase" localSheetId="0" hidden="1">'statistieken eBox Burger'!$A$5:$J$49</definedName>
    <definedName name="_xlnm.Print_Area" localSheetId="0">'statistieken eBox Burger'!$A$1:$J$49</definedName>
    <definedName name="_xlnm.Print_Area" localSheetId="2">trend!$A$1:$P$44</definedName>
  </definedNames>
  <calcPr calcId="162913"/>
  <pivotCaches>
    <pivotCache cacheId="0" r:id="rId11"/>
    <pivotCache cacheId="1" r:id="rId12"/>
    <pivotCache cacheId="2" r:id="rId13"/>
    <pivotCache cacheId="3" r:id="rId14"/>
    <pivotCache cacheId="4" r:id="rId15"/>
    <pivotCache cacheId="5" r:id="rId16"/>
  </pivotCaches>
</workbook>
</file>

<file path=xl/calcChain.xml><?xml version="1.0" encoding="utf-8"?>
<calcChain xmlns="http://schemas.openxmlformats.org/spreadsheetml/2006/main">
  <c r="O51" i="8" l="1"/>
  <c r="N51" i="8"/>
  <c r="R49" i="8"/>
  <c r="Q49" i="8"/>
  <c r="P49" i="8"/>
  <c r="E48" i="1"/>
  <c r="D48" i="1"/>
  <c r="L57" i="4"/>
  <c r="N57" i="4"/>
  <c r="P57" i="4"/>
  <c r="O50" i="8"/>
  <c r="N50" i="8"/>
  <c r="F48" i="1" l="1"/>
  <c r="S49" i="8"/>
  <c r="I58" i="4"/>
  <c r="G58" i="4"/>
  <c r="E47" i="1" l="1"/>
  <c r="D47" i="1"/>
  <c r="E41" i="1"/>
  <c r="D41" i="1"/>
  <c r="P34" i="8"/>
  <c r="Q34" i="8"/>
  <c r="R34" i="8"/>
  <c r="S34" i="8" l="1"/>
  <c r="F47" i="1"/>
  <c r="Q48" i="8"/>
  <c r="R48" i="8"/>
  <c r="P48" i="8"/>
  <c r="L56" i="4"/>
  <c r="N56" i="4"/>
  <c r="P56" i="4"/>
  <c r="I57" i="4"/>
  <c r="G57" i="4"/>
  <c r="S48" i="8" l="1"/>
  <c r="L55" i="4"/>
  <c r="N55" i="4"/>
  <c r="P55" i="4"/>
  <c r="I56" i="4"/>
  <c r="G56" i="4"/>
  <c r="P54" i="4" l="1"/>
  <c r="N54" i="4"/>
  <c r="L54" i="4"/>
  <c r="I55" i="4"/>
  <c r="G55" i="4"/>
  <c r="E46" i="1" l="1"/>
  <c r="L53" i="4"/>
  <c r="N53" i="4"/>
  <c r="P53" i="4"/>
  <c r="I54" i="4"/>
  <c r="G54" i="4"/>
  <c r="E45" i="1" l="1"/>
  <c r="D46" i="1"/>
  <c r="F46" i="1" s="1"/>
  <c r="D45" i="1"/>
  <c r="Q46" i="8"/>
  <c r="R46" i="8"/>
  <c r="Q47" i="8"/>
  <c r="R47" i="8"/>
  <c r="P46" i="8"/>
  <c r="P47" i="8"/>
  <c r="I53" i="4"/>
  <c r="G53" i="4"/>
  <c r="S46" i="8" l="1"/>
  <c r="S47" i="8"/>
  <c r="F45" i="1"/>
  <c r="L52" i="4"/>
  <c r="N52" i="4"/>
  <c r="P52" i="4"/>
  <c r="L51" i="4"/>
  <c r="N51" i="4"/>
  <c r="P51" i="4"/>
  <c r="I52" i="4"/>
  <c r="G52" i="4"/>
  <c r="L50" i="4" l="1"/>
  <c r="N50" i="4"/>
  <c r="P50" i="4"/>
  <c r="I51" i="4"/>
  <c r="G51" i="4"/>
  <c r="R45" i="8" l="1"/>
  <c r="Q45" i="8"/>
  <c r="P45" i="8"/>
  <c r="R44" i="8"/>
  <c r="Q44" i="8"/>
  <c r="P44" i="8"/>
  <c r="R43" i="8"/>
  <c r="Q43" i="8"/>
  <c r="P43" i="8"/>
  <c r="R42" i="8"/>
  <c r="Q42" i="8"/>
  <c r="P42" i="8"/>
  <c r="R41" i="8"/>
  <c r="Q41" i="8"/>
  <c r="P41" i="8"/>
  <c r="R40" i="8"/>
  <c r="Q40" i="8"/>
  <c r="P40" i="8"/>
  <c r="R39" i="8"/>
  <c r="Q39" i="8"/>
  <c r="P39" i="8"/>
  <c r="R38" i="8"/>
  <c r="Q38" i="8"/>
  <c r="P38" i="8"/>
  <c r="R37" i="8"/>
  <c r="Q37" i="8"/>
  <c r="P37" i="8"/>
  <c r="R36" i="8"/>
  <c r="Q36" i="8"/>
  <c r="P36" i="8"/>
  <c r="R35" i="8"/>
  <c r="Q35" i="8"/>
  <c r="P35" i="8"/>
  <c r="R33" i="8"/>
  <c r="Q33" i="8"/>
  <c r="P33" i="8"/>
  <c r="R32" i="8"/>
  <c r="Q32" i="8"/>
  <c r="P32" i="8"/>
  <c r="R31" i="8"/>
  <c r="Q31" i="8"/>
  <c r="P31" i="8"/>
  <c r="R30" i="8"/>
  <c r="Q30" i="8"/>
  <c r="P30" i="8"/>
  <c r="R29" i="8"/>
  <c r="Q29" i="8"/>
  <c r="P29" i="8"/>
  <c r="R28" i="8"/>
  <c r="Q28" i="8"/>
  <c r="P28" i="8"/>
  <c r="R27" i="8"/>
  <c r="Q27" i="8"/>
  <c r="P27" i="8"/>
  <c r="R26" i="8"/>
  <c r="Q26" i="8"/>
  <c r="P26" i="8"/>
  <c r="R25" i="8"/>
  <c r="Q25" i="8"/>
  <c r="P25" i="8"/>
  <c r="R24" i="8"/>
  <c r="Q24" i="8"/>
  <c r="P24" i="8"/>
  <c r="R23" i="8"/>
  <c r="Q23" i="8"/>
  <c r="P23" i="8"/>
  <c r="R22" i="8"/>
  <c r="Q22" i="8"/>
  <c r="P22" i="8"/>
  <c r="R21" i="8"/>
  <c r="Q21" i="8"/>
  <c r="P21" i="8"/>
  <c r="R20" i="8"/>
  <c r="Q20" i="8"/>
  <c r="P20" i="8"/>
  <c r="R19" i="8"/>
  <c r="Q19" i="8"/>
  <c r="P19" i="8"/>
  <c r="R18" i="8"/>
  <c r="Q18" i="8"/>
  <c r="P18" i="8"/>
  <c r="R17" i="8"/>
  <c r="Q17" i="8"/>
  <c r="P17" i="8"/>
  <c r="R16" i="8"/>
  <c r="Q16" i="8"/>
  <c r="P16" i="8"/>
  <c r="R15" i="8"/>
  <c r="Q15" i="8"/>
  <c r="P15" i="8"/>
  <c r="R14" i="8"/>
  <c r="Q14" i="8"/>
  <c r="P14" i="8"/>
  <c r="R13" i="8"/>
  <c r="Q13" i="8"/>
  <c r="P13" i="8"/>
  <c r="R12" i="8"/>
  <c r="Q12" i="8"/>
  <c r="P12" i="8"/>
  <c r="R11" i="8"/>
  <c r="Q11" i="8"/>
  <c r="P11" i="8"/>
  <c r="R10" i="8"/>
  <c r="Q10" i="8"/>
  <c r="P10" i="8"/>
  <c r="R9" i="8"/>
  <c r="Q9" i="8"/>
  <c r="P9" i="8"/>
  <c r="R8" i="8"/>
  <c r="Q8" i="8"/>
  <c r="P8" i="8"/>
  <c r="R7" i="8"/>
  <c r="Q7" i="8"/>
  <c r="P7" i="8"/>
  <c r="R6" i="8"/>
  <c r="Q6" i="8"/>
  <c r="P6" i="8"/>
  <c r="R5" i="8"/>
  <c r="Q5" i="8"/>
  <c r="P5" i="8"/>
  <c r="R4" i="8"/>
  <c r="Q4" i="8"/>
  <c r="P4" i="8"/>
  <c r="R3" i="8"/>
  <c r="Q3" i="8"/>
  <c r="P3" i="8"/>
  <c r="R2" i="8"/>
  <c r="Q2" i="8"/>
  <c r="P2" i="8"/>
  <c r="S38" i="16"/>
  <c r="R38" i="16"/>
  <c r="Q38" i="16"/>
  <c r="P38" i="16"/>
  <c r="S37" i="16"/>
  <c r="R37" i="16"/>
  <c r="Q37" i="16"/>
  <c r="P37" i="16"/>
  <c r="S36" i="16"/>
  <c r="R36" i="16"/>
  <c r="Q36" i="16"/>
  <c r="P36" i="16"/>
  <c r="S35" i="16"/>
  <c r="R35" i="16"/>
  <c r="Q35" i="16"/>
  <c r="P35" i="16"/>
  <c r="S34" i="16"/>
  <c r="R34" i="16"/>
  <c r="Q34" i="16"/>
  <c r="P34" i="16"/>
  <c r="S33" i="16"/>
  <c r="R33" i="16"/>
  <c r="Q33" i="16"/>
  <c r="P33" i="16"/>
  <c r="S32" i="16"/>
  <c r="R32" i="16"/>
  <c r="Q32" i="16"/>
  <c r="P32" i="16"/>
  <c r="S31" i="16"/>
  <c r="R31" i="16"/>
  <c r="Q31" i="16"/>
  <c r="P31" i="16"/>
  <c r="S30" i="16"/>
  <c r="R30" i="16"/>
  <c r="Q30" i="16"/>
  <c r="P30" i="16"/>
  <c r="S29" i="16"/>
  <c r="R29" i="16"/>
  <c r="Q29" i="16"/>
  <c r="P29" i="16"/>
  <c r="S28" i="16"/>
  <c r="R28" i="16"/>
  <c r="Q28" i="16"/>
  <c r="P28" i="16"/>
  <c r="S27" i="16"/>
  <c r="R27" i="16"/>
  <c r="Q27" i="16"/>
  <c r="P27" i="16"/>
  <c r="S26" i="16"/>
  <c r="R26" i="16"/>
  <c r="Q26" i="16"/>
  <c r="P26" i="16"/>
  <c r="S25" i="16"/>
  <c r="R25" i="16"/>
  <c r="Q25" i="16"/>
  <c r="P25" i="16"/>
  <c r="S24" i="16"/>
  <c r="R24" i="16"/>
  <c r="Q24" i="16"/>
  <c r="P24" i="16"/>
  <c r="S23" i="16"/>
  <c r="R23" i="16"/>
  <c r="Q23" i="16"/>
  <c r="P23" i="16"/>
  <c r="S22" i="16"/>
  <c r="R22" i="16"/>
  <c r="Q22" i="16"/>
  <c r="P22" i="16"/>
  <c r="S21" i="16"/>
  <c r="R21" i="16"/>
  <c r="Q21" i="16"/>
  <c r="P21" i="16"/>
  <c r="S20" i="16"/>
  <c r="R20" i="16"/>
  <c r="Q20" i="16"/>
  <c r="P20" i="16"/>
  <c r="S19" i="16"/>
  <c r="R19" i="16"/>
  <c r="Q19" i="16"/>
  <c r="P19" i="16"/>
  <c r="S18" i="16"/>
  <c r="R18" i="16"/>
  <c r="Q18" i="16"/>
  <c r="P18" i="16"/>
  <c r="S17" i="16"/>
  <c r="R17" i="16"/>
  <c r="Q17" i="16"/>
  <c r="P17" i="16"/>
  <c r="S16" i="16"/>
  <c r="R16" i="16"/>
  <c r="Q16" i="16"/>
  <c r="P16" i="16"/>
  <c r="S15" i="16"/>
  <c r="R15" i="16"/>
  <c r="Q15" i="16"/>
  <c r="P15" i="16"/>
  <c r="S14" i="16"/>
  <c r="R14" i="16"/>
  <c r="Q14" i="16"/>
  <c r="P14" i="16"/>
  <c r="S13" i="16"/>
  <c r="R13" i="16"/>
  <c r="Q13" i="16"/>
  <c r="P13" i="16"/>
  <c r="S12" i="16"/>
  <c r="R12" i="16"/>
  <c r="Q12" i="16"/>
  <c r="P12" i="16"/>
  <c r="S11" i="16"/>
  <c r="R11" i="16"/>
  <c r="Q11" i="16"/>
  <c r="P11" i="16"/>
  <c r="S10" i="16"/>
  <c r="R10" i="16"/>
  <c r="Q10" i="16"/>
  <c r="P10" i="16"/>
  <c r="S9" i="16"/>
  <c r="R9" i="16"/>
  <c r="Q9" i="16"/>
  <c r="P9" i="16"/>
  <c r="S8" i="16"/>
  <c r="R8" i="16"/>
  <c r="Q8" i="16"/>
  <c r="P8" i="16"/>
  <c r="S7" i="16"/>
  <c r="R7" i="16"/>
  <c r="Q7" i="16"/>
  <c r="P7" i="16"/>
  <c r="S6" i="16"/>
  <c r="R6" i="16"/>
  <c r="Q6" i="16"/>
  <c r="P6" i="16"/>
  <c r="S5" i="16"/>
  <c r="R5" i="16"/>
  <c r="Q5" i="16"/>
  <c r="P5" i="16"/>
  <c r="S4" i="16"/>
  <c r="R4" i="16"/>
  <c r="Q4" i="16"/>
  <c r="P4" i="16"/>
  <c r="S3" i="16"/>
  <c r="R3" i="16"/>
  <c r="Q3" i="16"/>
  <c r="P3" i="16"/>
  <c r="S2" i="16"/>
  <c r="R2" i="16"/>
  <c r="Q2" i="16"/>
  <c r="P2" i="16"/>
  <c r="I50" i="4"/>
  <c r="G50" i="4"/>
  <c r="P49" i="4"/>
  <c r="N49" i="4"/>
  <c r="L49" i="4"/>
  <c r="I49" i="4"/>
  <c r="G49" i="4"/>
  <c r="P48" i="4"/>
  <c r="N48" i="4"/>
  <c r="L48" i="4"/>
  <c r="I48" i="4"/>
  <c r="G48" i="4"/>
  <c r="P47" i="4"/>
  <c r="N47" i="4"/>
  <c r="L47" i="4"/>
  <c r="I47" i="4"/>
  <c r="G47" i="4"/>
  <c r="P46" i="4"/>
  <c r="N46" i="4"/>
  <c r="L46" i="4"/>
  <c r="I46" i="4"/>
  <c r="G46" i="4"/>
  <c r="P45" i="4"/>
  <c r="N45" i="4"/>
  <c r="L45" i="4"/>
  <c r="I45" i="4"/>
  <c r="G45" i="4"/>
  <c r="P44" i="4"/>
  <c r="N44" i="4"/>
  <c r="L44" i="4"/>
  <c r="I44" i="4"/>
  <c r="G44" i="4"/>
  <c r="P43" i="4"/>
  <c r="N43" i="4"/>
  <c r="L43" i="4"/>
  <c r="I43" i="4"/>
  <c r="G43" i="4"/>
  <c r="P42" i="4"/>
  <c r="N42" i="4"/>
  <c r="L42" i="4"/>
  <c r="I42" i="4"/>
  <c r="G42" i="4"/>
  <c r="P41" i="4"/>
  <c r="N41" i="4"/>
  <c r="L41" i="4"/>
  <c r="I41" i="4"/>
  <c r="G41" i="4"/>
  <c r="P40" i="4"/>
  <c r="N40" i="4"/>
  <c r="L40" i="4"/>
  <c r="I40" i="4"/>
  <c r="G40" i="4"/>
  <c r="P39" i="4"/>
  <c r="N39" i="4"/>
  <c r="L39" i="4"/>
  <c r="I39" i="4"/>
  <c r="G39" i="4"/>
  <c r="P38" i="4"/>
  <c r="N38" i="4"/>
  <c r="L38" i="4"/>
  <c r="I38" i="4"/>
  <c r="G38" i="4"/>
  <c r="P37" i="4"/>
  <c r="N37" i="4"/>
  <c r="L37" i="4"/>
  <c r="I37" i="4"/>
  <c r="G37" i="4"/>
  <c r="P36" i="4"/>
  <c r="N36" i="4"/>
  <c r="L36" i="4"/>
  <c r="I36" i="4"/>
  <c r="G36" i="4"/>
  <c r="P35" i="4"/>
  <c r="N35" i="4"/>
  <c r="L35" i="4"/>
  <c r="I35" i="4"/>
  <c r="G35" i="4"/>
  <c r="I34" i="4"/>
  <c r="G34" i="4"/>
  <c r="I33" i="4"/>
  <c r="G33" i="4"/>
  <c r="I32" i="4"/>
  <c r="G32" i="4"/>
  <c r="I31" i="4"/>
  <c r="G31" i="4"/>
  <c r="I30" i="4"/>
  <c r="G30" i="4"/>
  <c r="I29" i="4"/>
  <c r="G29" i="4"/>
  <c r="I28" i="4"/>
  <c r="G28" i="4"/>
  <c r="I27" i="4"/>
  <c r="G27" i="4"/>
  <c r="I26" i="4"/>
  <c r="G26" i="4"/>
  <c r="I25" i="4"/>
  <c r="G25" i="4"/>
  <c r="I24" i="4"/>
  <c r="G24" i="4"/>
  <c r="I23" i="4"/>
  <c r="G23" i="4"/>
  <c r="I22" i="4"/>
  <c r="G22" i="4"/>
  <c r="I21" i="4"/>
  <c r="G21" i="4"/>
  <c r="I20" i="4"/>
  <c r="G20" i="4"/>
  <c r="I19" i="4"/>
  <c r="G19" i="4"/>
  <c r="I18" i="4"/>
  <c r="G18" i="4"/>
  <c r="I17" i="4"/>
  <c r="G17" i="4"/>
  <c r="I16" i="4"/>
  <c r="G16" i="4"/>
  <c r="I15" i="4"/>
  <c r="G15" i="4"/>
  <c r="I14" i="4"/>
  <c r="G14" i="4"/>
  <c r="I13" i="4"/>
  <c r="G13" i="4"/>
  <c r="I12" i="4"/>
  <c r="G12" i="4"/>
  <c r="I11" i="4"/>
  <c r="H11" i="4"/>
  <c r="G11" i="4"/>
  <c r="C11" i="4"/>
  <c r="I10" i="4"/>
  <c r="H10" i="4"/>
  <c r="G10" i="4"/>
  <c r="C10" i="4"/>
  <c r="I9" i="4"/>
  <c r="H9" i="4"/>
  <c r="G9" i="4"/>
  <c r="C9" i="4"/>
  <c r="G8" i="4"/>
  <c r="C8" i="4"/>
  <c r="G7" i="4"/>
  <c r="C7" i="4"/>
  <c r="G6" i="4"/>
  <c r="C6" i="4"/>
  <c r="G5" i="4"/>
  <c r="C5" i="4"/>
  <c r="H3" i="4"/>
  <c r="E44" i="1"/>
  <c r="D44" i="1"/>
  <c r="E43" i="1"/>
  <c r="D43" i="1"/>
  <c r="E42" i="1"/>
  <c r="D42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49" i="1" l="1"/>
  <c r="D49" i="1"/>
  <c r="C1" i="1" s="1"/>
  <c r="R50" i="8"/>
  <c r="R51" i="8" s="1"/>
  <c r="Q50" i="8"/>
  <c r="Q51" i="8" s="1"/>
  <c r="S31" i="8"/>
  <c r="S32" i="8"/>
  <c r="S16" i="8"/>
  <c r="F43" i="1"/>
  <c r="S30" i="8"/>
  <c r="S14" i="8"/>
  <c r="S36" i="8"/>
  <c r="S37" i="8"/>
  <c r="S5" i="8"/>
  <c r="S25" i="8"/>
  <c r="S24" i="8"/>
  <c r="F38" i="1"/>
  <c r="F40" i="1"/>
  <c r="S3" i="8"/>
  <c r="S10" i="8"/>
  <c r="S15" i="8"/>
  <c r="S19" i="8"/>
  <c r="S26" i="8"/>
  <c r="S33" i="8"/>
  <c r="S43" i="8"/>
  <c r="F39" i="1"/>
  <c r="F14" i="1"/>
  <c r="F28" i="1"/>
  <c r="F34" i="1"/>
  <c r="F36" i="1"/>
  <c r="F19" i="1"/>
  <c r="F23" i="1"/>
  <c r="F42" i="1"/>
  <c r="S35" i="8"/>
  <c r="S41" i="8"/>
  <c r="S42" i="8"/>
  <c r="S40" i="8"/>
  <c r="F26" i="1"/>
  <c r="S38" i="8"/>
  <c r="F37" i="1"/>
  <c r="F9" i="1"/>
  <c r="S9" i="8"/>
  <c r="F27" i="1"/>
  <c r="S39" i="8"/>
  <c r="F35" i="1"/>
  <c r="S7" i="8"/>
  <c r="S8" i="8"/>
  <c r="F10" i="1"/>
  <c r="S6" i="8"/>
  <c r="F8" i="1"/>
  <c r="S2" i="8"/>
  <c r="F41" i="1"/>
  <c r="F44" i="1"/>
  <c r="S45" i="8"/>
  <c r="S22" i="8"/>
  <c r="S21" i="8"/>
  <c r="F13" i="1"/>
  <c r="S20" i="8"/>
  <c r="F7" i="1"/>
  <c r="S18" i="8"/>
  <c r="F15" i="1"/>
  <c r="S17" i="8"/>
  <c r="F20" i="1"/>
  <c r="S44" i="8"/>
  <c r="F18" i="1"/>
  <c r="F6" i="1"/>
  <c r="F21" i="1"/>
  <c r="S29" i="8"/>
  <c r="F33" i="1"/>
  <c r="F11" i="1"/>
  <c r="S23" i="8"/>
  <c r="S12" i="8"/>
  <c r="S13" i="8"/>
  <c r="F30" i="1"/>
  <c r="F25" i="1"/>
  <c r="F31" i="1"/>
  <c r="F24" i="1"/>
  <c r="S27" i="8"/>
  <c r="S28" i="8"/>
  <c r="F12" i="1"/>
  <c r="F29" i="1"/>
  <c r="S11" i="8"/>
  <c r="F16" i="1"/>
  <c r="F22" i="1"/>
  <c r="F32" i="1"/>
  <c r="F17" i="1"/>
  <c r="S4" i="8"/>
  <c r="P51" i="8"/>
  <c r="P50" i="8"/>
  <c r="S51" i="8" l="1"/>
  <c r="S50" i="8"/>
  <c r="F49" i="1"/>
</calcChain>
</file>

<file path=xl/sharedStrings.xml><?xml version="1.0" encoding="utf-8"?>
<sst xmlns="http://schemas.openxmlformats.org/spreadsheetml/2006/main" count="1594" uniqueCount="424">
  <si>
    <t>Trigger</t>
  </si>
  <si>
    <t>Frequentie</t>
  </si>
  <si>
    <t>Beschikbaar (maanden)</t>
  </si>
  <si>
    <t>Doel
publiek</t>
  </si>
  <si>
    <t>dagelijks</t>
  </si>
  <si>
    <t>burger</t>
  </si>
  <si>
    <t>door instelling</t>
  </si>
  <si>
    <t>jaarlijks (april)</t>
  </si>
  <si>
    <t>Aanvraag vakbondspremie</t>
  </si>
  <si>
    <t>jaarlijks (maart)</t>
  </si>
  <si>
    <t>personeel</t>
  </si>
  <si>
    <t>Jaaroverzicht loongegevens</t>
  </si>
  <si>
    <t>Antwoorddocument (pdf) op e-mail burger</t>
  </si>
  <si>
    <t>jaarlijks</t>
  </si>
  <si>
    <t>Rijksdienst voor Arbeidsvoorziening</t>
  </si>
  <si>
    <t>Rijksdienst voor Sociale Zekerheid</t>
  </si>
  <si>
    <t>Rijksdienst voor Jaarlijkse Vakantie</t>
  </si>
  <si>
    <t>Werkkaart ACTIVA</t>
  </si>
  <si>
    <t>Werkkaart START</t>
  </si>
  <si>
    <t>Attest loopbaanonderbreking/tijdskrediet</t>
  </si>
  <si>
    <t>Beslissing loopbaanonderbreking/tijdskrediet</t>
  </si>
  <si>
    <t>Fiscale fiche loopbaanonderbreking/tijdskrediet</t>
  </si>
  <si>
    <t>Aanvraagformulier vermindering prestaties</t>
  </si>
  <si>
    <t>Fiscale fiche</t>
  </si>
  <si>
    <t>Attest Student@work (informatie over resterende dagen voor een voordelige berekening van socialezekerheidsbijdragen)</t>
  </si>
  <si>
    <t>Attest Horeca@work (informatie over resterende dagen voor een voordelige berekening van socialezekerheidsbijdragen)</t>
  </si>
  <si>
    <t>Document verstuurd naar eBox Burger</t>
  </si>
  <si>
    <t>Overheidsinstelling (= afzender)</t>
  </si>
  <si>
    <t>Sinds</t>
  </si>
  <si>
    <t>Aantal verstuurde documenten</t>
  </si>
  <si>
    <t>op vraag van burger</t>
  </si>
  <si>
    <t>Publicaties in eBox Burger</t>
  </si>
  <si>
    <t xml:space="preserve">totaal aantal geactiveerde eBox Burger: </t>
  </si>
  <si>
    <t xml:space="preserve">totaal aantal gepubliceerde documenten: </t>
  </si>
  <si>
    <t>Detail publicaties:</t>
  </si>
  <si>
    <t>SIGeDIS 
(Sociale individuele gegevens)</t>
  </si>
  <si>
    <t>maand</t>
  </si>
  <si>
    <t>éénmalig</t>
  </si>
  <si>
    <t>Aankondiging gebruik eBox</t>
  </si>
  <si>
    <t>Beschikbaarheid rekeninguittreksel jaarlijkse vakantie</t>
  </si>
  <si>
    <t>Beschikbaarheid fiscale fiche jaarlijkse vakantie</t>
  </si>
  <si>
    <t>% toename:</t>
  </si>
  <si>
    <t>Weddefiche</t>
  </si>
  <si>
    <t>maandelijks</t>
  </si>
  <si>
    <t>Grand Total</t>
  </si>
  <si>
    <t>% geopend</t>
  </si>
  <si>
    <t>gemiddeld % geopend:</t>
  </si>
  <si>
    <t>Nationaal Intermutualistisch College</t>
  </si>
  <si>
    <t>INTERUI (Uitbetalingsinstellingen werkloosheidsvergoedingen)</t>
  </si>
  <si>
    <t>Attest Interim@work (informatie over interim werk relaties)</t>
  </si>
  <si>
    <t>kwartaal</t>
  </si>
  <si>
    <t>Verspreiding wettelijke attesten op kwartaalbasis</t>
  </si>
  <si>
    <t>Fiscale fiches</t>
  </si>
  <si>
    <t>jaarlijks (mei-juni) + tijdens het jaar</t>
  </si>
  <si>
    <t>FAMIFED</t>
  </si>
  <si>
    <t>Versturen van periodieke informatie</t>
  </si>
  <si>
    <t>Gerichte aanvragen van inlichtingen en/of gerichte verzendingen van informatie</t>
  </si>
  <si>
    <t>Loonmotor Openbare Instellingen sociale zekerheid</t>
  </si>
  <si>
    <t>Zenito Sociaal Verzekeringsfonds</t>
  </si>
  <si>
    <t>citoyen</t>
  </si>
  <si>
    <t>personnel</t>
  </si>
  <si>
    <t>Attestation Horeca@work</t>
  </si>
  <si>
    <t>Fiche fiscale</t>
  </si>
  <si>
    <t>Fiche de paie</t>
  </si>
  <si>
    <t>Demande de la prime syndicale</t>
  </si>
  <si>
    <t>broadcast</t>
  </si>
  <si>
    <t>Pensioendossier n.a.v. pensionering</t>
  </si>
  <si>
    <t>Doelpubliek</t>
  </si>
  <si>
    <t>Verzender</t>
  </si>
  <si>
    <t>Type de document</t>
  </si>
  <si>
    <t>business</t>
  </si>
  <si>
    <t>webapp</t>
  </si>
  <si>
    <t>HR</t>
  </si>
  <si>
    <t>Corilus (InfiPlus)</t>
  </si>
  <si>
    <t>Corilus (Soft33)</t>
  </si>
  <si>
    <t>Bewijsstuk patiënt verpleegkundige verzorging</t>
  </si>
  <si>
    <t>RVA</t>
  </si>
  <si>
    <t>RSZ</t>
  </si>
  <si>
    <t>RJV</t>
  </si>
  <si>
    <t>Applicatie naam</t>
  </si>
  <si>
    <t>Naam bericht</t>
  </si>
  <si>
    <t>Aantal berichten</t>
  </si>
  <si>
    <t>Aantal gelezen berichten</t>
  </si>
  <si>
    <t>Lees percentage</t>
  </si>
  <si>
    <t>eBox</t>
  </si>
  <si>
    <t>PP</t>
  </si>
  <si>
    <t>Welkom bericht</t>
  </si>
  <si>
    <t>WelcomeDocCitizen</t>
  </si>
  <si>
    <t>Cova2</t>
  </si>
  <si>
    <t>Eerste contact met de sector Jaarlijkse Vakantie</t>
  </si>
  <si>
    <t>YearlyVacationFirstContact</t>
  </si>
  <si>
    <t>Beschikbaarheid fiscale fiche</t>
  </si>
  <si>
    <t>YearlyVacationFiscalCertificate</t>
  </si>
  <si>
    <t>Beschikbaarheid van het rekeninguittreksel.</t>
  </si>
  <si>
    <t>YearlyVacationAccountExtract</t>
  </si>
  <si>
    <t>Loopbaanonderbreking en tijdskrediet</t>
  </si>
  <si>
    <t>Fiscaal attest 281.18</t>
  </si>
  <si>
    <t>OnemRvaFiscalIndexCard</t>
  </si>
  <si>
    <t>fiscaal attest</t>
  </si>
  <si>
    <t>Student@work</t>
  </si>
  <si>
    <t>Student@work attest</t>
  </si>
  <si>
    <t>StudentWork</t>
  </si>
  <si>
    <t>Beslissing C62</t>
  </si>
  <si>
    <t>OnemRvaDecisionC62</t>
  </si>
  <si>
    <t>C61 Aanvraagformulier van vermindering van prestaties</t>
  </si>
  <si>
    <t>OnemRvaWorkerRequestForm</t>
  </si>
  <si>
    <t>HRM</t>
  </si>
  <si>
    <t>OnemRvaFicheDePaie</t>
  </si>
  <si>
    <t>Werkkaart - ACTIVA</t>
  </si>
  <si>
    <t>WK1-ACTIVA</t>
  </si>
  <si>
    <t>Tijdskredit attest</t>
  </si>
  <si>
    <t>OnemRvaCertificatedCreditTime</t>
  </si>
  <si>
    <t>Loonmotor eBox Batch</t>
  </si>
  <si>
    <t>LoonmotorFicheTreatment</t>
  </si>
  <si>
    <t>Fiscale fiche 281.10, 281.11, 281.12, 281.18, 281.25</t>
  </si>
  <si>
    <t>OnemRvaFicheFiscale</t>
  </si>
  <si>
    <t>Belastingsfiches (FBZ)</t>
  </si>
  <si>
    <t>Belastingsfiches</t>
  </si>
  <si>
    <t>FmpFbzTaxForm</t>
  </si>
  <si>
    <t>Jaaroverzicht loongegevens fiscaal jaar 2013</t>
  </si>
  <si>
    <t>OnemRvaDonneesFiscales</t>
  </si>
  <si>
    <t>Werkkaart - START</t>
  </si>
  <si>
    <t>WK2-START</t>
  </si>
  <si>
    <t>Aanvraag van de vakbondspremie</t>
  </si>
  <si>
    <t>OnemRvaPrimeSyndicale</t>
  </si>
  <si>
    <t>EBox-Publisher</t>
  </si>
  <si>
    <t>Antwoorddocument</t>
  </si>
  <si>
    <t>ONEMRVAResponseDoc</t>
  </si>
  <si>
    <t>NIC</t>
  </si>
  <si>
    <t>Uw Mutualiteit</t>
  </si>
  <si>
    <t>Wettelijke trimestriële verspreiding</t>
  </si>
  <si>
    <t>CinNicQuarterlyDistribution</t>
  </si>
  <si>
    <t>Horeca@work</t>
  </si>
  <si>
    <t>Horeca@work attest</t>
  </si>
  <si>
    <t>HorecaWork</t>
  </si>
  <si>
    <t>Interim@Work</t>
  </si>
  <si>
    <t>Extract van uw interim werk relaties</t>
  </si>
  <si>
    <t>InterimWorkerRelationsExtract</t>
  </si>
  <si>
    <t>eboxFor2days</t>
  </si>
  <si>
    <t>Soort bericht</t>
  </si>
  <si>
    <t>Trend</t>
  </si>
  <si>
    <t>Emetteur</t>
  </si>
  <si>
    <t>Nom de l'application</t>
  </si>
  <si>
    <t>Nom du message</t>
  </si>
  <si>
    <t>Type de message</t>
  </si>
  <si>
    <t xml:space="preserve">Nombre de messages </t>
  </si>
  <si>
    <t>Nombre de messages lus</t>
  </si>
  <si>
    <t>Pourcentage lu</t>
  </si>
  <si>
    <t>Public cible</t>
  </si>
  <si>
    <t>fiche fiscale</t>
  </si>
  <si>
    <t>Message de bienvenue</t>
  </si>
  <si>
    <t>ONVA</t>
  </si>
  <si>
    <t>Premier contact avec le secteur Vacances Annuelles</t>
  </si>
  <si>
    <t>Disponibilité fiche fiscale</t>
  </si>
  <si>
    <t>Disponibilité de l’extrait de compte.</t>
  </si>
  <si>
    <t>ONEM</t>
  </si>
  <si>
    <t>Interruption de carrière et crédit-temps</t>
  </si>
  <si>
    <t>Fiche fiscale 281.18</t>
  </si>
  <si>
    <t>ONSS</t>
  </si>
  <si>
    <t>Attestation Student@work</t>
  </si>
  <si>
    <t>Décision C62</t>
  </si>
  <si>
    <t>Formulaire de demande de réduction de prestations C61</t>
  </si>
  <si>
    <t>Carte de travail - ACTIVA</t>
  </si>
  <si>
    <t>Attestation Crédit-temps</t>
  </si>
  <si>
    <t>Fiche de traitement</t>
  </si>
  <si>
    <t>Fiche fiscale 281.10, 281.11, 281.12, 281.18, 281.25</t>
  </si>
  <si>
    <t>Fiches fiscales (FMP)</t>
  </si>
  <si>
    <t>Fiches fiscales</t>
  </si>
  <si>
    <t>Aperçu données fiscales année 2013</t>
  </si>
  <si>
    <t>Carte de travail - START</t>
  </si>
  <si>
    <t>Document de réponse</t>
  </si>
  <si>
    <t>CIN</t>
  </si>
  <si>
    <t>Votre Mutuelle</t>
  </si>
  <si>
    <t>Distribution Légale Trimestrielle</t>
  </si>
  <si>
    <t>Extrait de vos relations de travail intérimaires</t>
  </si>
  <si>
    <t>moyenne ouvert (%):</t>
  </si>
  <si>
    <t>Tendance</t>
  </si>
  <si>
    <t>Percentage</t>
  </si>
  <si>
    <t>Nombre de documents</t>
  </si>
  <si>
    <t>Fiscale fiche HRM</t>
  </si>
  <si>
    <t>Aanvraag om een werkkaart</t>
  </si>
  <si>
    <t>LoonmotorFiscaleFiche</t>
  </si>
  <si>
    <t>Demande d'une carte de travail</t>
  </si>
  <si>
    <t>Aandeel</t>
  </si>
  <si>
    <t>Loonmotor IPSS</t>
  </si>
  <si>
    <t>Loonmotor IOSZ</t>
  </si>
  <si>
    <t>InfiPlus</t>
  </si>
  <si>
    <t>Justificatif patient</t>
  </si>
  <si>
    <t>InfiPlusPatientProof</t>
  </si>
  <si>
    <t xml:space="preserve">CORILUS </t>
  </si>
  <si>
    <t>Bewijsstuk patiënt</t>
  </si>
  <si>
    <t>Total</t>
  </si>
  <si>
    <t>Zenito CAS</t>
  </si>
  <si>
    <t>Zenito  Platform opérationnel Z.O.P</t>
  </si>
  <si>
    <t>ZenitoDetailFiscal</t>
  </si>
  <si>
    <t xml:space="preserve">Zenito </t>
  </si>
  <si>
    <t>Hulpkas voor Ziekte- en Invaliditeitsverzekering</t>
  </si>
  <si>
    <t>Informatie aan de verzekerde aangesloten bij HZIV</t>
  </si>
  <si>
    <t>OCMW Antwerpen</t>
  </si>
  <si>
    <t>CPAS Anvers</t>
  </si>
  <si>
    <t>CAAMI</t>
  </si>
  <si>
    <t>CAAMI eBoxConnector</t>
  </si>
  <si>
    <t>Communication CAAMI</t>
  </si>
  <si>
    <t>CaamiHzivCommunication</t>
  </si>
  <si>
    <t>OVP</t>
  </si>
  <si>
    <t>My Benefit</t>
  </si>
  <si>
    <t>Dossier de pension rédigé par le fonds de pension du secteur non-marchand flamand</t>
  </si>
  <si>
    <t>OVPPensionFile</t>
  </si>
  <si>
    <t>OFP</t>
  </si>
  <si>
    <t>Dossier de pension rédigé par le fonds de pension du secteur non-marchand fédéral</t>
  </si>
  <si>
    <t>OFPPensionFile</t>
  </si>
  <si>
    <t>SIGeDIS</t>
  </si>
  <si>
    <t>MyPension -  Ma pension complémentaire (MyDB2P)</t>
  </si>
  <si>
    <t>SigedisSupplementaryPensions</t>
  </si>
  <si>
    <t>HZIV</t>
  </si>
  <si>
    <t>HZIV eBoxConnector</t>
  </si>
  <si>
    <t>Communicatie HZIV</t>
  </si>
  <si>
    <t>Pensioendossier opgemaakt door het pensioenfonds van de Vlaamse non-profit/social-profitsector</t>
  </si>
  <si>
    <t>Pensioendossier opgemaakt door het pensioenfonds van de Federale non-profit/social-profitsector</t>
  </si>
  <si>
    <t>MyPension – Mijn aanvullend pensioen (MyDB2P)</t>
  </si>
  <si>
    <t>Pensioenfonds van de Vlaamse Non-Profit/Social-Profitsector</t>
  </si>
  <si>
    <t>Pensioenfonds van de Federale Non-Profit/Social-Profitsector - Fonds de Pension du secteur non-marchand fédéral</t>
  </si>
  <si>
    <t>InterOP</t>
  </si>
  <si>
    <t>Votre Organisme de Payement des allocations de chômage</t>
  </si>
  <si>
    <t>Distribution légale</t>
  </si>
  <si>
    <t>InterOPInterUIDistribution</t>
  </si>
  <si>
    <t>ITinera</t>
  </si>
  <si>
    <t>Ponctuel</t>
  </si>
  <si>
    <t>FamifedPeriodicalInfo</t>
  </si>
  <si>
    <t>FamifedPonctualInfo</t>
  </si>
  <si>
    <t>InterUI</t>
  </si>
  <si>
    <t>Uw uitbetalingsinstelling voor werkloosheidsuitkeringen</t>
  </si>
  <si>
    <t>Wettelijke verspreiding</t>
  </si>
  <si>
    <t>Punctueel</t>
  </si>
  <si>
    <t>2-jaarlijks</t>
  </si>
  <si>
    <t>CORILUS</t>
  </si>
  <si>
    <t>Row Labels</t>
  </si>
  <si>
    <t>Totaal aantal berichten</t>
  </si>
  <si>
    <t>Top 3 gelezen berichten</t>
  </si>
  <si>
    <t>Message de Sigedis aux citoyens</t>
  </si>
  <si>
    <t>Bericht van Sigedis naar burgers</t>
  </si>
  <si>
    <t>Federaal agentschap voor beroepsrisico's</t>
  </si>
  <si>
    <t>FEDRIS</t>
  </si>
  <si>
    <t>pp</t>
  </si>
  <si>
    <t>eboxFor2weeks</t>
  </si>
  <si>
    <t>Corilus</t>
  </si>
  <si>
    <t>PatientProof</t>
  </si>
  <si>
    <t>e-Vita</t>
  </si>
  <si>
    <t>Lettre de décision recommandée</t>
  </si>
  <si>
    <t>CPASAntwerpLetterDecision</t>
  </si>
  <si>
    <t>Aangetekende beslissingsbrief</t>
  </si>
  <si>
    <t>e-Gezondheid</t>
  </si>
  <si>
    <t>Getuiigschrift van arbeidsongeschiktheid naar patiënt</t>
  </si>
  <si>
    <t>Distribution Mensuelle</t>
  </si>
  <si>
    <t>Maandelijkse verspreiding</t>
  </si>
  <si>
    <t>CinNicMonthlyDistribution</t>
  </si>
  <si>
    <t>SPP IS</t>
  </si>
  <si>
    <t>POD MI</t>
  </si>
  <si>
    <t>Votre CPAS</t>
  </si>
  <si>
    <t>Uw OCMW</t>
  </si>
  <si>
    <t>PrimaWebContractPIIS</t>
  </si>
  <si>
    <t>Contract Geïndividualiseerd Project MI</t>
  </si>
  <si>
    <t>Contrat Projet Individualisé IS</t>
  </si>
  <si>
    <t>Verspreiding attesten op maandbasis</t>
  </si>
  <si>
    <t>Contract Geïndividualiseerd Project voor maatschappelijke integratie</t>
  </si>
  <si>
    <t>POD Maatschappelijke Integratie (Primaweb)</t>
  </si>
  <si>
    <t>moyens d'authentification</t>
  </si>
  <si>
    <t>eID</t>
  </si>
  <si>
    <t>Token</t>
  </si>
  <si>
    <t>TOTP</t>
  </si>
  <si>
    <t>Attestation</t>
  </si>
  <si>
    <t>PrimaWebAttestation</t>
  </si>
  <si>
    <t>Attest</t>
  </si>
  <si>
    <t>Attesten</t>
  </si>
  <si>
    <t>e-Santé</t>
  </si>
  <si>
    <t>Mult-eMediAtt</t>
  </si>
  <si>
    <t>Certificat d'incapacité de travail</t>
  </si>
  <si>
    <t>eSanteCertificateIncapacityWork</t>
  </si>
  <si>
    <t>Arbeidsongeschiktheidsattest</t>
  </si>
  <si>
    <t>Aantal geopend</t>
  </si>
  <si>
    <t>% toename</t>
  </si>
  <si>
    <t>% aandeel</t>
  </si>
  <si>
    <t>Situation 1/02/2018</t>
  </si>
  <si>
    <t>Fonds Sluiting Ondernemingen</t>
  </si>
  <si>
    <t>Belastingsfiche m.b.t. vergoedingen uitbetaald aan slachtoffers van een faillissement</t>
  </si>
  <si>
    <t>mar/18</t>
  </si>
  <si>
    <t>geactiveerde eBox Burger</t>
  </si>
  <si>
    <t>eBox citoyen activé</t>
  </si>
  <si>
    <t>liens avec Doccle</t>
  </si>
  <si>
    <t>links met Doccle</t>
  </si>
  <si>
    <t xml:space="preserve">gepubliceerde documenten </t>
  </si>
  <si>
    <t>documents publiés</t>
  </si>
  <si>
    <t>Max of Pourcentage lu</t>
  </si>
  <si>
    <t>Nom du message chart</t>
  </si>
  <si>
    <t>Naam bericht chart</t>
  </si>
  <si>
    <t>Fiche fiscale (ONVA)</t>
  </si>
  <si>
    <t>Fiscale fiche (RJV)</t>
  </si>
  <si>
    <t>Extrait de compte (ONVA)</t>
  </si>
  <si>
    <t>Rekeninguittreksel (RJV)</t>
  </si>
  <si>
    <t>Fiche fiscale (ONEm)</t>
  </si>
  <si>
    <t>Fiscaal attest (RVA)</t>
  </si>
  <si>
    <t>Student@work (ONSS)</t>
  </si>
  <si>
    <t>Student@work (RSZ)</t>
  </si>
  <si>
    <t>Décision C62 (ONEm)</t>
  </si>
  <si>
    <t>Beslissing C62 (RVA)</t>
  </si>
  <si>
    <t>Fiche de paie (ONEm)</t>
  </si>
  <si>
    <t>Weddefiche (RVA)</t>
  </si>
  <si>
    <t>Distribution Légale Trimestrielle (CIN)</t>
  </si>
  <si>
    <t>Wettelijke trimestriële verspreiding (NIC)</t>
  </si>
  <si>
    <t>Communication (CAAMI)</t>
  </si>
  <si>
    <t>Communicatie (HZIV)</t>
  </si>
  <si>
    <t>Fiche fiscale (Zenito)</t>
  </si>
  <si>
    <t>Dossier de pension (OVP)</t>
  </si>
  <si>
    <t>Pensioendossier (OVP)</t>
  </si>
  <si>
    <t>Fiche de paiement (Loonmotor IPSS)</t>
  </si>
  <si>
    <t>Weddefiche (Loonmotor IOSZ)</t>
  </si>
  <si>
    <t>Dossier de pension (OFP)</t>
  </si>
  <si>
    <t>Pensioendossier (OFP)</t>
  </si>
  <si>
    <t>Attestation Crédit-temps (ONEm)</t>
  </si>
  <si>
    <t>Tijdskredit attest (RVA)</t>
  </si>
  <si>
    <t>Fiscale fiche (RVA)</t>
  </si>
  <si>
    <t>Fiches fiscales (Fedris)</t>
  </si>
  <si>
    <t>Belastingsfiches (Fedris)</t>
  </si>
  <si>
    <t>Données fiscales (ONEm)</t>
  </si>
  <si>
    <t>Jaaroverzicht loongegevens (RVA)</t>
  </si>
  <si>
    <t>Demande de la prime syndicale (ONEm)</t>
  </si>
  <si>
    <t>Aanvraag van de vakbondspremie (RVA)</t>
  </si>
  <si>
    <t>Document de réponse (ONEm)</t>
  </si>
  <si>
    <t>Antwoorddocument (RVA)</t>
  </si>
  <si>
    <t>Fiche fiscale (Loonmotor IPSS)</t>
  </si>
  <si>
    <t>Fiscale fiche (Loonmotor IOSZ)</t>
  </si>
  <si>
    <t>Horeca@work (ONSS)</t>
  </si>
  <si>
    <t>Horeca@work (RSZ)</t>
  </si>
  <si>
    <t>Extrait relations de travail intérimaires (ONSS)</t>
  </si>
  <si>
    <t>Justificatif patient (Corilus)</t>
  </si>
  <si>
    <t>Bewijsstuk patiënt (Corilus)</t>
  </si>
  <si>
    <t>Justificatif patient (InfiPlus)</t>
  </si>
  <si>
    <t>Bewijsstuk patiënt (InfiPlus)</t>
  </si>
  <si>
    <t>Message aux citoyens (SIGeDIS)</t>
  </si>
  <si>
    <t>Bericht naar burgers (SIGeDIS)</t>
  </si>
  <si>
    <t>Wettelijke verspreiding (InterUI)</t>
  </si>
  <si>
    <t>Distribution légale (InterOP)</t>
  </si>
  <si>
    <t>Informations périodiques (FAMIFED)</t>
  </si>
  <si>
    <t>Periodieke informatie (FAMIFED)</t>
  </si>
  <si>
    <t>Informations ponctuelles (FAMIFED)</t>
  </si>
  <si>
    <t>Punctuele informatie (FAMIFED)</t>
  </si>
  <si>
    <t>Lettre de décision recommandée (CPAS Anvers)</t>
  </si>
  <si>
    <t>Aangetekende beslissingsbrief (OCMW Antwerpen)</t>
  </si>
  <si>
    <t>Contract Geïndividualiseerd Project MI (POD MI)</t>
  </si>
  <si>
    <t>Contrat Projet Individualisé IS (SPP IS)</t>
  </si>
  <si>
    <t>Attestation (SPP IS)</t>
  </si>
  <si>
    <t>Attest (POD MI)</t>
  </si>
  <si>
    <t>Distribution Mensuelle (CIN)</t>
  </si>
  <si>
    <t>Maandelijkse verspreiding (NIC)</t>
  </si>
  <si>
    <t>Certificat d'incapacité de travail (e-Santé)</t>
  </si>
  <si>
    <t>Arbeidsongeschiktheidsattest (e-Gezondheid)</t>
  </si>
  <si>
    <t>Demande réduction de prestations (ONEm)</t>
  </si>
  <si>
    <t>Aanvraag vermindering prestaties (RVA)</t>
  </si>
  <si>
    <t>Extract interim werkrelaties (RSZ)</t>
  </si>
  <si>
    <t>Count of Verzender</t>
  </si>
  <si>
    <t>1-1000000</t>
  </si>
  <si>
    <t>1000001-2000000</t>
  </si>
  <si>
    <t>2000001-3000000</t>
  </si>
  <si>
    <t>8000001-9000000</t>
  </si>
  <si>
    <t>(Multiple Items)</t>
  </si>
  <si>
    <t>&gt;12000001</t>
  </si>
  <si>
    <t>jaarlijks (januari) + tijdens het jaar</t>
  </si>
  <si>
    <t>jaarlijks (maart-april)</t>
  </si>
  <si>
    <t>jaarlijks (mei)</t>
  </si>
  <si>
    <t>FFE</t>
  </si>
  <si>
    <t>Fiche fiscale 281.10, 281.17</t>
  </si>
  <si>
    <t>FfeFsoFicheFiscale</t>
  </si>
  <si>
    <t>FSO</t>
  </si>
  <si>
    <t>Belastingsfiches met betrekking tot de vergoedingen uitbetaald aan slachtoffers van een faillissement</t>
  </si>
  <si>
    <t>Situatie 1/05/2018</t>
  </si>
  <si>
    <t>6000001-7000000</t>
  </si>
  <si>
    <t>(blank)</t>
  </si>
  <si>
    <t xml:space="preserve">Sum of Nombre de messages </t>
  </si>
  <si>
    <t>Sum of Nombre de messages lus</t>
  </si>
  <si>
    <t>Sum of Aantal berichten</t>
  </si>
  <si>
    <t>Sum of Lees percentage</t>
  </si>
  <si>
    <t>MyPension jaaroverzicht loopbaangegevens</t>
  </si>
  <si>
    <t>Ebox-Unemployment</t>
  </si>
  <si>
    <t>Premier jour de chômage temporaire</t>
  </si>
  <si>
    <t>OnemRvaFirstTemporaryUnemploymentDay</t>
  </si>
  <si>
    <t>Eerste dag tijdelijke werkloosheid</t>
  </si>
  <si>
    <t>Mededeling eerste dag tijdelijke werkloosheid</t>
  </si>
  <si>
    <t>Communication premier jour de chômage temporaire</t>
  </si>
  <si>
    <t>okt/12</t>
  </si>
  <si>
    <t>apr/13</t>
  </si>
  <si>
    <t>mei/13</t>
  </si>
  <si>
    <t>dec/13</t>
  </si>
  <si>
    <t>jun/14</t>
  </si>
  <si>
    <t>maa/15</t>
  </si>
  <si>
    <t>apr/15</t>
  </si>
  <si>
    <t>mei/15</t>
  </si>
  <si>
    <t>jun/15</t>
  </si>
  <si>
    <t>okt/15</t>
  </si>
  <si>
    <t>jan/16</t>
  </si>
  <si>
    <t>apr/16</t>
  </si>
  <si>
    <t>JPL Solutions</t>
  </si>
  <si>
    <t>Care4Nurse</t>
  </si>
  <si>
    <t>Document justificatif</t>
  </si>
  <si>
    <t>CareNursingCostMonthly</t>
  </si>
  <si>
    <t>Justificatif patient (Care4Nurse)</t>
  </si>
  <si>
    <t>Bewijsstuk patiënt (Care4Nurse)</t>
  </si>
  <si>
    <t>5000001-6000000</t>
  </si>
  <si>
    <t>Autre courrier aux affiliés rédigé par le fonds de pension du secteur non-marchand flamand</t>
  </si>
  <si>
    <t>OVPPostAffiliates</t>
  </si>
  <si>
    <t>OFPPostAffiliates</t>
  </si>
  <si>
    <t>Autre courrier aux affiliés rédigé par le fonds de pension du secteur non-marchand fédéral</t>
  </si>
  <si>
    <t>Andere berichten opgemaakt door het pensioenfonds van de Federale non-profit/social-profitsector</t>
  </si>
  <si>
    <t>Andere berichten opgemaakt door het pensioenfonds van de Vlaamse non-profit/social-profitsector</t>
  </si>
  <si>
    <t>Lettre du CPAS Anvers</t>
  </si>
  <si>
    <t>CPASAntwerpLetter</t>
  </si>
  <si>
    <t>Brief OCMW Antwerpen</t>
  </si>
  <si>
    <t>Lettre CPAS Anvers</t>
  </si>
  <si>
    <t>eSanteCertificateIncapacityCitizen</t>
  </si>
  <si>
    <t>Beslissingsbrief</t>
  </si>
  <si>
    <t>Situatie 1/03/2019</t>
  </si>
  <si>
    <t>eAttest</t>
  </si>
  <si>
    <t>Justificatif pour le patient</t>
  </si>
  <si>
    <t>eSanteMyCareNetAttest</t>
  </si>
  <si>
    <t>Bewijsstuk voor de patiënt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</si>
</sst>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d/mm/yyyy;@"/>
    <numFmt numFmtId="165" formatCode="0.0%"/>
    <numFmt numFmtId="166" formatCode="[$-409]mmm\-yy;@"/>
    <numFmt numFmtId="167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rgb="FF0070C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mbria"/>
      <family val="1"/>
      <scheme val="major"/>
    </font>
    <font>
      <i/>
      <sz val="9"/>
      <color theme="1"/>
      <name val="Cambria"/>
      <family val="1"/>
      <scheme val="major"/>
    </font>
    <font>
      <b/>
      <sz val="16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" applyNumberFormat="1" applyFont="1" applyBorder="1" applyAlignment="1">
      <alignment horizontal="left" vertical="center" wrapText="1"/>
    </xf>
    <xf numFmtId="0" fontId="3" fillId="2" borderId="0" xfId="1" applyNumberFormat="1" applyFont="1" applyFill="1" applyBorder="1" applyAlignment="1">
      <alignment horizontal="left" vertical="center" wrapText="1"/>
    </xf>
    <xf numFmtId="0" fontId="2" fillId="0" borderId="0" xfId="1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2" borderId="0" xfId="1" applyNumberFormat="1" applyFont="1" applyFill="1" applyBorder="1" applyAlignment="1">
      <alignment horizontal="center" vertical="center" wrapText="1"/>
    </xf>
    <xf numFmtId="164" fontId="2" fillId="0" borderId="0" xfId="1" quotePrefix="1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1" applyNumberFormat="1" applyFont="1" applyBorder="1" applyAlignment="1">
      <alignment horizontal="left" wrapText="1"/>
    </xf>
    <xf numFmtId="17" fontId="2" fillId="0" borderId="0" xfId="1" applyNumberFormat="1" applyFont="1" applyBorder="1" applyAlignment="1">
      <alignment horizontal="right" wrapText="1"/>
    </xf>
    <xf numFmtId="10" fontId="2" fillId="0" borderId="0" xfId="1" applyNumberFormat="1" applyFont="1" applyBorder="1" applyAlignment="1">
      <alignment horizontal="right" vertical="center" wrapText="1"/>
    </xf>
    <xf numFmtId="10" fontId="4" fillId="0" borderId="0" xfId="0" applyNumberFormat="1" applyFont="1" applyAlignment="1">
      <alignment horizontal="center" vertical="center" wrapText="1"/>
    </xf>
    <xf numFmtId="10" fontId="0" fillId="0" borderId="0" xfId="0" applyNumberFormat="1"/>
    <xf numFmtId="9" fontId="4" fillId="0" borderId="0" xfId="2" applyFont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center" wrapText="1"/>
    </xf>
    <xf numFmtId="0" fontId="2" fillId="0" borderId="0" xfId="1" applyNumberFormat="1" applyFont="1" applyFill="1" applyBorder="1" applyAlignment="1">
      <alignment horizontal="right" vertical="center" wrapText="1"/>
    </xf>
    <xf numFmtId="165" fontId="2" fillId="0" borderId="0" xfId="1" applyNumberFormat="1" applyFont="1" applyBorder="1" applyAlignment="1">
      <alignment horizontal="right" vertical="center" wrapText="1"/>
    </xf>
    <xf numFmtId="165" fontId="0" fillId="0" borderId="0" xfId="0" applyNumberFormat="1"/>
    <xf numFmtId="17" fontId="4" fillId="0" borderId="0" xfId="0" quotePrefix="1" applyNumberFormat="1" applyFont="1" applyFill="1" applyAlignment="1">
      <alignment horizontal="left" vertical="center" wrapText="1"/>
    </xf>
    <xf numFmtId="9" fontId="5" fillId="0" borderId="1" xfId="2" applyNumberFormat="1" applyFont="1" applyBorder="1" applyAlignment="1">
      <alignment horizontal="center" vertical="center" wrapText="1"/>
    </xf>
    <xf numFmtId="166" fontId="2" fillId="0" borderId="0" xfId="1" quotePrefix="1" applyNumberFormat="1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0" fontId="0" fillId="0" borderId="0" xfId="0" applyNumberFormat="1" applyBorder="1"/>
    <xf numFmtId="0" fontId="0" fillId="0" borderId="0" xfId="0" applyAlignment="1">
      <alignment horizontal="left"/>
    </xf>
    <xf numFmtId="3" fontId="0" fillId="0" borderId="0" xfId="0" applyNumberFormat="1"/>
    <xf numFmtId="165" fontId="7" fillId="0" borderId="0" xfId="2" applyNumberFormat="1" applyFont="1" applyBorder="1"/>
    <xf numFmtId="9" fontId="0" fillId="0" borderId="0" xfId="2" applyFont="1"/>
    <xf numFmtId="0" fontId="0" fillId="0" borderId="0" xfId="0" pivotButton="1"/>
    <xf numFmtId="17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8" fillId="0" borderId="0" xfId="0" applyFont="1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left" indent="2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left" indent="3"/>
    </xf>
    <xf numFmtId="0" fontId="9" fillId="3" borderId="0" xfId="0" applyFont="1" applyFill="1"/>
    <xf numFmtId="0" fontId="9" fillId="4" borderId="0" xfId="0" applyFont="1" applyFill="1"/>
    <xf numFmtId="0" fontId="0" fillId="4" borderId="0" xfId="0" applyFill="1"/>
    <xf numFmtId="0" fontId="10" fillId="3" borderId="0" xfId="0" applyFont="1" applyFill="1"/>
    <xf numFmtId="3" fontId="2" fillId="0" borderId="0" xfId="0" applyNumberFormat="1" applyFont="1" applyAlignment="1">
      <alignment horizontal="center" vertical="center" wrapText="1"/>
    </xf>
    <xf numFmtId="9" fontId="0" fillId="0" borderId="2" xfId="2" applyFont="1" applyBorder="1"/>
    <xf numFmtId="3" fontId="4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167" fontId="0" fillId="0" borderId="0" xfId="3" applyNumberFormat="1" applyFont="1"/>
    <xf numFmtId="10" fontId="0" fillId="0" borderId="0" xfId="0" applyNumberFormat="1" applyAlignment="1">
      <alignment horizontal="left"/>
    </xf>
    <xf numFmtId="3" fontId="3" fillId="0" borderId="1" xfId="0" applyNumberFormat="1" applyFont="1" applyBorder="1" applyAlignment="1">
      <alignment horizontal="center" vertical="center" wrapText="1"/>
    </xf>
    <xf numFmtId="167" fontId="0" fillId="0" borderId="0" xfId="0" applyNumberFormat="1"/>
    <xf numFmtId="167" fontId="0" fillId="0" borderId="0" xfId="2" applyNumberFormat="1" applyFont="1"/>
    <xf numFmtId="9" fontId="2" fillId="0" borderId="0" xfId="2" applyFont="1" applyAlignment="1">
      <alignment horizontal="center" vertical="center" wrapText="1"/>
    </xf>
    <xf numFmtId="167" fontId="11" fillId="0" borderId="0" xfId="3" applyNumberFormat="1" applyFont="1"/>
    <xf numFmtId="0" fontId="0" fillId="5" borderId="0" xfId="0" applyFill="1"/>
    <xf numFmtId="9" fontId="0" fillId="6" borderId="0" xfId="2" applyFont="1" applyFill="1"/>
    <xf numFmtId="3" fontId="2" fillId="0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2" fillId="0" borderId="0" xfId="0" applyFont="1"/>
    <xf numFmtId="0" fontId="13" fillId="0" borderId="0" xfId="1" applyNumberFormat="1" applyFont="1" applyFill="1" applyBorder="1" applyAlignment="1">
      <alignment horizontal="right" vertical="center" wrapText="1"/>
    </xf>
    <xf numFmtId="9" fontId="12" fillId="0" borderId="0" xfId="2" applyFont="1"/>
    <xf numFmtId="0" fontId="12" fillId="0" borderId="0" xfId="0" applyFont="1" applyBorder="1"/>
    <xf numFmtId="165" fontId="12" fillId="0" borderId="0" xfId="2" applyNumberFormat="1" applyFont="1" applyBorder="1"/>
    <xf numFmtId="9" fontId="14" fillId="0" borderId="0" xfId="2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0" fontId="2" fillId="7" borderId="0" xfId="1" applyNumberFormat="1" applyFont="1" applyFill="1" applyBorder="1" applyAlignment="1">
      <alignment horizontal="right" vertical="center" wrapText="1"/>
    </xf>
    <xf numFmtId="165" fontId="2" fillId="7" borderId="0" xfId="1" applyNumberFormat="1" applyFont="1" applyFill="1" applyBorder="1" applyAlignment="1">
      <alignment horizontal="right" vertical="center" wrapText="1"/>
    </xf>
    <xf numFmtId="9" fontId="4" fillId="7" borderId="0" xfId="0" applyNumberFormat="1" applyFont="1" applyFill="1" applyAlignment="1">
      <alignment horizontal="center" vertical="center" wrapText="1"/>
    </xf>
    <xf numFmtId="9" fontId="4" fillId="7" borderId="0" xfId="0" applyNumberFormat="1" applyFont="1" applyFill="1" applyBorder="1" applyAlignment="1">
      <alignment horizontal="center" vertical="center" wrapText="1"/>
    </xf>
    <xf numFmtId="165" fontId="0" fillId="7" borderId="0" xfId="0" applyNumberFormat="1" applyFill="1"/>
    <xf numFmtId="0" fontId="0" fillId="7" borderId="0" xfId="0" applyFill="1"/>
    <xf numFmtId="9" fontId="0" fillId="7" borderId="0" xfId="2" applyFont="1" applyFill="1"/>
    <xf numFmtId="0" fontId="0" fillId="0" borderId="0" xfId="0" applyNumberFormat="1"/>
    <xf numFmtId="0" fontId="0" fillId="8" borderId="0" xfId="0" applyFill="1"/>
    <xf numFmtId="3" fontId="0" fillId="0" borderId="0" xfId="0" applyNumberFormat="1" applyAlignment="1">
      <alignment horizontal="left"/>
    </xf>
    <xf numFmtId="0" fontId="0" fillId="0" borderId="0" xfId="0" quotePrefix="1"/>
    <xf numFmtId="0" fontId="15" fillId="8" borderId="0" xfId="0" applyFont="1" applyFill="1"/>
    <xf numFmtId="0" fontId="8" fillId="0" borderId="0" xfId="0" applyFont="1" applyProtection="1">
      <protection locked="0"/>
    </xf>
    <xf numFmtId="167" fontId="11" fillId="0" borderId="0" xfId="3" applyNumberFormat="1" applyFont="1" applyProtection="1">
      <protection locked="0"/>
    </xf>
    <xf numFmtId="0" fontId="0" fillId="0" borderId="0" xfId="0" applyProtection="1">
      <protection locked="0"/>
    </xf>
    <xf numFmtId="167" fontId="11" fillId="0" borderId="0" xfId="0" applyNumberFormat="1" applyFont="1" applyProtection="1"/>
    <xf numFmtId="167" fontId="0" fillId="0" borderId="2" xfId="0" applyNumberFormat="1" applyBorder="1" applyProtection="1"/>
    <xf numFmtId="0" fontId="0" fillId="9" borderId="0" xfId="0" applyFill="1"/>
    <xf numFmtId="0" fontId="1" fillId="9" borderId="0" xfId="0" applyFont="1" applyFill="1"/>
    <xf numFmtId="167" fontId="11" fillId="9" borderId="0" xfId="3" applyNumberFormat="1" applyFont="1" applyFill="1" applyProtection="1">
      <protection locked="0"/>
    </xf>
    <xf numFmtId="167" fontId="11" fillId="9" borderId="0" xfId="3" applyNumberFormat="1" applyFont="1" applyFill="1"/>
    <xf numFmtId="0" fontId="11" fillId="9" borderId="0" xfId="0" applyFont="1" applyFill="1"/>
    <xf numFmtId="9" fontId="0" fillId="0" borderId="0" xfId="0" applyNumberFormat="1"/>
    <xf numFmtId="9" fontId="0" fillId="0" borderId="0" xfId="2" applyFont="1" applyFill="1"/>
    <xf numFmtId="167" fontId="11" fillId="0" borderId="2" xfId="0" applyNumberFormat="1" applyFont="1" applyBorder="1" applyProtection="1"/>
    <xf numFmtId="167" fontId="0" fillId="0" borderId="0" xfId="3" applyNumberFormat="1" applyFont="1" applyFill="1"/>
    <xf numFmtId="0" fontId="0" fillId="10" borderId="0" xfId="0" applyFill="1"/>
  </cellXfs>
  <cellStyles count="4">
    <cellStyle name="Comma" xfId="3" builtinId="3"/>
    <cellStyle name="Normal" xfId="0" builtinId="0"/>
    <cellStyle name="Normal_QuestionsFedwebteam_vjnbTEST08_081008" xfId="1"/>
    <cellStyle name="Percent" xfId="2" builtinId="5"/>
  </cellStyles>
  <dxfs count="1">
    <dxf>
      <numFmt numFmtId="14" formatCode="0.00%"/>
    </dxf>
  </dxfs>
  <tableStyles count="0" defaultTableStyle="TableStyleMedium2" defaultPivotStyle="PivotStyleLight16"/>
  <colors>
    <mruColors>
      <color rgb="FFF43D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rgbClr val="0070C0"/>
                </a:solidFill>
              </a:rPr>
              <a:t>aantal 
gepubliceerde documenten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71043648090341"/>
          <c:y val="0.25646654528544294"/>
          <c:w val="0.59761666310203676"/>
          <c:h val="0.57493808769399324"/>
        </c:manualLayout>
      </c:layout>
      <c:lineChart>
        <c:grouping val="standard"/>
        <c:varyColors val="0"/>
        <c:ser>
          <c:idx val="0"/>
          <c:order val="0"/>
          <c:tx>
            <c:strRef>
              <c:f>trend!$B$2</c:f>
              <c:strCache>
                <c:ptCount val="1"/>
                <c:pt idx="0">
                  <c:v>gepubliceerde documenten 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trend!$A$33:$A$68</c15:sqref>
                  </c15:fullRef>
                </c:ext>
              </c:extLst>
              <c:f>trend!$A$33:$A$58</c:f>
              <c:numCache>
                <c:formatCode>mmm\-yy</c:formatCode>
                <c:ptCount val="2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trend!$B$33:$B$68</c15:sqref>
                  </c15:fullRef>
                </c:ext>
              </c:extLst>
              <c:f>trend!$B$33:$B$58</c:f>
              <c:numCache>
                <c:formatCode>#,##0</c:formatCode>
                <c:ptCount val="26"/>
                <c:pt idx="0">
                  <c:v>12766949</c:v>
                </c:pt>
                <c:pt idx="1">
                  <c:v>13121628</c:v>
                </c:pt>
                <c:pt idx="2">
                  <c:v>15322647</c:v>
                </c:pt>
                <c:pt idx="3">
                  <c:v>17692642</c:v>
                </c:pt>
                <c:pt idx="4">
                  <c:v>20074255</c:v>
                </c:pt>
                <c:pt idx="5">
                  <c:v>21550933</c:v>
                </c:pt>
                <c:pt idx="6">
                  <c:v>21824710</c:v>
                </c:pt>
                <c:pt idx="7">
                  <c:v>22088608</c:v>
                </c:pt>
                <c:pt idx="8">
                  <c:v>23203711</c:v>
                </c:pt>
                <c:pt idx="9">
                  <c:v>23533016</c:v>
                </c:pt>
                <c:pt idx="10">
                  <c:v>23812592</c:v>
                </c:pt>
                <c:pt idx="11">
                  <c:v>24528087</c:v>
                </c:pt>
                <c:pt idx="12">
                  <c:v>28938690</c:v>
                </c:pt>
                <c:pt idx="13">
                  <c:v>29357093</c:v>
                </c:pt>
                <c:pt idx="14">
                  <c:v>29768902</c:v>
                </c:pt>
                <c:pt idx="15">
                  <c:v>31875372</c:v>
                </c:pt>
                <c:pt idx="16">
                  <c:v>32861402</c:v>
                </c:pt>
                <c:pt idx="17">
                  <c:v>34109083</c:v>
                </c:pt>
                <c:pt idx="18">
                  <c:v>34609875</c:v>
                </c:pt>
                <c:pt idx="19">
                  <c:v>35065418</c:v>
                </c:pt>
                <c:pt idx="20">
                  <c:v>35725299</c:v>
                </c:pt>
                <c:pt idx="21">
                  <c:v>36697792</c:v>
                </c:pt>
                <c:pt idx="22">
                  <c:v>37148080</c:v>
                </c:pt>
                <c:pt idx="23">
                  <c:v>41696974</c:v>
                </c:pt>
                <c:pt idx="24">
                  <c:v>42056018</c:v>
                </c:pt>
                <c:pt idx="25">
                  <c:v>42562736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CD-4276-8C8A-2DB3169614B8}"/>
            </c:ext>
          </c:extLst>
        </c:ser>
        <c:ser>
          <c:idx val="1"/>
          <c:order val="1"/>
          <c:tx>
            <c:strRef>
              <c:f>trend!$C$2</c:f>
              <c:strCache>
                <c:ptCount val="1"/>
                <c:pt idx="0">
                  <c:v>% toename: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trend!$A$33:$A$68</c15:sqref>
                  </c15:fullRef>
                </c:ext>
              </c:extLst>
              <c:f>trend!$A$33:$A$58</c:f>
              <c:numCache>
                <c:formatCode>mmm\-yy</c:formatCode>
                <c:ptCount val="2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trend!$C$3:$C$22</c15:sqref>
                  </c15:fullRef>
                </c:ext>
              </c:extLst>
              <c:f>trend!$C$3:$C$22</c:f>
            </c:numRef>
          </c:val>
          <c:smooth val="0"/>
          <c:extLst>
            <c:ext xmlns:c16="http://schemas.microsoft.com/office/drawing/2014/chart" uri="{C3380CC4-5D6E-409C-BE32-E72D297353CC}">
              <c16:uniqueId val="{00000001-D6CD-4276-8C8A-2DB316961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561600"/>
        <c:axId val="118099968"/>
      </c:lineChart>
      <c:dateAx>
        <c:axId val="117561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99968"/>
        <c:crosses val="autoZero"/>
        <c:auto val="1"/>
        <c:lblOffset val="100"/>
        <c:baseTimeUnit val="months"/>
      </c:dateAx>
      <c:valAx>
        <c:axId val="1180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561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88355479099157"/>
          <c:y val="0.48372430555555557"/>
          <c:w val="0.22500529449378226"/>
          <c:h val="0.266045833333333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aantal 
gepubliceerde documenten: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271043648090341"/>
          <c:y val="0.25646654528544294"/>
          <c:w val="0.55756789989762601"/>
          <c:h val="0.57493808769399324"/>
        </c:manualLayout>
      </c:layout>
      <c:lineChart>
        <c:grouping val="standard"/>
        <c:varyColors val="0"/>
        <c:ser>
          <c:idx val="0"/>
          <c:order val="0"/>
          <c:tx>
            <c:strRef>
              <c:f>trend!$B$2</c:f>
              <c:strCache>
                <c:ptCount val="1"/>
                <c:pt idx="0">
                  <c:v>gepubliceerde documenten 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trend!$A$9:$A$56</c15:sqref>
                  </c15:fullRef>
                </c:ext>
              </c:extLst>
              <c:f>trend!$A$21:$A$48</c:f>
              <c:numCache>
                <c:formatCode>mmm\-yy</c:formatCode>
                <c:ptCount val="2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trend!$B$9:$B$56</c15:sqref>
                  </c15:fullRef>
                </c:ext>
              </c:extLst>
              <c:f>trend!$B$21:$B$48</c:f>
              <c:numCache>
                <c:formatCode>#,##0</c:formatCode>
                <c:ptCount val="28"/>
                <c:pt idx="0">
                  <c:v>7037374</c:v>
                </c:pt>
                <c:pt idx="1">
                  <c:v>7242879</c:v>
                </c:pt>
                <c:pt idx="2">
                  <c:v>8154831</c:v>
                </c:pt>
                <c:pt idx="3">
                  <c:v>9382031</c:v>
                </c:pt>
                <c:pt idx="4">
                  <c:v>10218058</c:v>
                </c:pt>
                <c:pt idx="5">
                  <c:v>11052547</c:v>
                </c:pt>
                <c:pt idx="6">
                  <c:v>11438615</c:v>
                </c:pt>
                <c:pt idx="7">
                  <c:v>11487958</c:v>
                </c:pt>
                <c:pt idx="8">
                  <c:v>11562518</c:v>
                </c:pt>
                <c:pt idx="9">
                  <c:v>12040049</c:v>
                </c:pt>
                <c:pt idx="10">
                  <c:v>12416738</c:v>
                </c:pt>
                <c:pt idx="11">
                  <c:v>12566019</c:v>
                </c:pt>
                <c:pt idx="12">
                  <c:v>12766949</c:v>
                </c:pt>
                <c:pt idx="13">
                  <c:v>13121628</c:v>
                </c:pt>
                <c:pt idx="14">
                  <c:v>15322647</c:v>
                </c:pt>
                <c:pt idx="15">
                  <c:v>17692642</c:v>
                </c:pt>
                <c:pt idx="16">
                  <c:v>20074255</c:v>
                </c:pt>
                <c:pt idx="17">
                  <c:v>21550933</c:v>
                </c:pt>
                <c:pt idx="18">
                  <c:v>21824710</c:v>
                </c:pt>
                <c:pt idx="19">
                  <c:v>22088608</c:v>
                </c:pt>
                <c:pt idx="20">
                  <c:v>23203711</c:v>
                </c:pt>
                <c:pt idx="21">
                  <c:v>23533016</c:v>
                </c:pt>
                <c:pt idx="22">
                  <c:v>23812592</c:v>
                </c:pt>
                <c:pt idx="23">
                  <c:v>24528087</c:v>
                </c:pt>
                <c:pt idx="24">
                  <c:v>28938690</c:v>
                </c:pt>
                <c:pt idx="25">
                  <c:v>29357093</c:v>
                </c:pt>
                <c:pt idx="26">
                  <c:v>29768902</c:v>
                </c:pt>
                <c:pt idx="27">
                  <c:v>31875372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B-4BA8-A75B-693A87131D3F}"/>
            </c:ext>
          </c:extLst>
        </c:ser>
        <c:ser>
          <c:idx val="1"/>
          <c:order val="1"/>
          <c:tx>
            <c:strRef>
              <c:f>trend!$C$2</c:f>
              <c:strCache>
                <c:ptCount val="1"/>
                <c:pt idx="0">
                  <c:v>% toename: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trend!$A$9:$A$56</c15:sqref>
                  </c15:fullRef>
                </c:ext>
              </c:extLst>
              <c:f>trend!$A$21:$A$48</c:f>
              <c:numCache>
                <c:formatCode>mmm\-yy</c:formatCode>
                <c:ptCount val="28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trend!$C$3:$C$22</c15:sqref>
                  </c15:fullRef>
                </c:ext>
              </c:extLst>
              <c:f>trend!$C$15:$C$22</c:f>
            </c:numRef>
          </c:val>
          <c:smooth val="0"/>
          <c:extLst>
            <c:ext xmlns:c16="http://schemas.microsoft.com/office/drawing/2014/chart" uri="{C3380CC4-5D6E-409C-BE32-E72D297353CC}">
              <c16:uniqueId val="{00000001-A0EB-4BA8-A75B-693A87131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561600"/>
        <c:axId val="118099968"/>
      </c:lineChart>
      <c:dateAx>
        <c:axId val="117561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18099968"/>
        <c:crosses val="autoZero"/>
        <c:auto val="1"/>
        <c:lblOffset val="100"/>
        <c:baseTimeUnit val="months"/>
      </c:dateAx>
      <c:valAx>
        <c:axId val="118099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756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aantal eBox burger: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trend!$C$2</c:f>
              <c:strCache>
                <c:ptCount val="1"/>
                <c:pt idx="0">
                  <c:v>% toename: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trend!$A$9:$A$56</c15:sqref>
                  </c15:fullRef>
                </c:ext>
              </c:extLst>
              <c:f>trend!$A$21:$A$48</c:f>
              <c:numCache>
                <c:formatCode>mmm\-yy</c:formatCode>
                <c:ptCount val="28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trend!$C$3:$C$22</c15:sqref>
                  </c15:fullRef>
                </c:ext>
              </c:extLst>
              <c:f>trend!$C$15:$C$22</c:f>
            </c:numRef>
          </c:val>
          <c:extLst>
            <c:ext xmlns:c16="http://schemas.microsoft.com/office/drawing/2014/chart" uri="{C3380CC4-5D6E-409C-BE32-E72D297353CC}">
              <c16:uniqueId val="{00000000-05AF-40BC-834A-CA9B112385EA}"/>
            </c:ext>
          </c:extLst>
        </c:ser>
        <c:ser>
          <c:idx val="3"/>
          <c:order val="2"/>
          <c:tx>
            <c:strRef>
              <c:f>trend!$F$2</c:f>
              <c:strCache>
                <c:ptCount val="1"/>
                <c:pt idx="0">
                  <c:v>geactiveerde eBox Burger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trend!$A$9:$A$56</c15:sqref>
                  </c15:fullRef>
                </c:ext>
              </c:extLst>
              <c:f>trend!$A$21:$A$48</c:f>
              <c:numCache>
                <c:formatCode>mmm\-yy</c:formatCode>
                <c:ptCount val="2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trend!$F$9:$F$56</c15:sqref>
                  </c15:fullRef>
                </c:ext>
              </c:extLst>
              <c:f>trend!$F$21:$F$48</c:f>
              <c:numCache>
                <c:formatCode>#,##0</c:formatCode>
                <c:ptCount val="28"/>
                <c:pt idx="0">
                  <c:v>216873</c:v>
                </c:pt>
                <c:pt idx="1">
                  <c:v>223913</c:v>
                </c:pt>
                <c:pt idx="2">
                  <c:v>230800</c:v>
                </c:pt>
                <c:pt idx="3">
                  <c:v>241677</c:v>
                </c:pt>
                <c:pt idx="4">
                  <c:v>259727</c:v>
                </c:pt>
                <c:pt idx="5">
                  <c:v>280347</c:v>
                </c:pt>
                <c:pt idx="6">
                  <c:v>287801</c:v>
                </c:pt>
                <c:pt idx="7">
                  <c:v>291677</c:v>
                </c:pt>
                <c:pt idx="8">
                  <c:v>297190</c:v>
                </c:pt>
                <c:pt idx="9">
                  <c:v>304726</c:v>
                </c:pt>
                <c:pt idx="10">
                  <c:v>312736</c:v>
                </c:pt>
                <c:pt idx="11">
                  <c:v>319755</c:v>
                </c:pt>
                <c:pt idx="12">
                  <c:v>327592</c:v>
                </c:pt>
                <c:pt idx="13">
                  <c:v>333419</c:v>
                </c:pt>
                <c:pt idx="14">
                  <c:v>340429</c:v>
                </c:pt>
                <c:pt idx="15">
                  <c:v>350915</c:v>
                </c:pt>
                <c:pt idx="16">
                  <c:v>363685</c:v>
                </c:pt>
                <c:pt idx="17">
                  <c:v>391125</c:v>
                </c:pt>
                <c:pt idx="18">
                  <c:v>399970</c:v>
                </c:pt>
                <c:pt idx="19">
                  <c:v>406085</c:v>
                </c:pt>
                <c:pt idx="20">
                  <c:v>412875</c:v>
                </c:pt>
                <c:pt idx="21">
                  <c:v>419368</c:v>
                </c:pt>
                <c:pt idx="22">
                  <c:v>425005</c:v>
                </c:pt>
                <c:pt idx="23">
                  <c:v>428909</c:v>
                </c:pt>
                <c:pt idx="24">
                  <c:v>435348</c:v>
                </c:pt>
                <c:pt idx="25">
                  <c:v>441109</c:v>
                </c:pt>
                <c:pt idx="26">
                  <c:v>446502</c:v>
                </c:pt>
                <c:pt idx="27">
                  <c:v>452983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AF-40BC-834A-CA9B112385EA}"/>
            </c:ext>
          </c:extLst>
        </c:ser>
        <c:ser>
          <c:idx val="6"/>
          <c:order val="3"/>
          <c:tx>
            <c:strRef>
              <c:f>trend!$H$2</c:f>
              <c:strCache>
                <c:ptCount val="1"/>
                <c:pt idx="0">
                  <c:v>links met Doccle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trend!$A$9:$A$56</c15:sqref>
                  </c15:fullRef>
                </c:ext>
              </c:extLst>
              <c:f>trend!$A$21:$A$48</c:f>
              <c:numCache>
                <c:formatCode>mmm\-yy</c:formatCode>
                <c:ptCount val="2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trend!$H$9:$H$56</c15:sqref>
                  </c15:fullRef>
                </c:ext>
              </c:extLst>
              <c:f>trend!$H$21:$H$48</c:f>
              <c:numCache>
                <c:formatCode>#,##0</c:formatCode>
                <c:ptCount val="28"/>
                <c:pt idx="0">
                  <c:v>13030</c:v>
                </c:pt>
                <c:pt idx="1">
                  <c:v>14042</c:v>
                </c:pt>
                <c:pt idx="2">
                  <c:v>16691</c:v>
                </c:pt>
                <c:pt idx="3">
                  <c:v>19830</c:v>
                </c:pt>
                <c:pt idx="4">
                  <c:v>21787</c:v>
                </c:pt>
                <c:pt idx="5">
                  <c:v>23793</c:v>
                </c:pt>
                <c:pt idx="6">
                  <c:v>24747</c:v>
                </c:pt>
                <c:pt idx="7">
                  <c:v>25664</c:v>
                </c:pt>
                <c:pt idx="8">
                  <c:v>26582</c:v>
                </c:pt>
                <c:pt idx="9">
                  <c:v>27449</c:v>
                </c:pt>
                <c:pt idx="10">
                  <c:v>29014</c:v>
                </c:pt>
                <c:pt idx="11">
                  <c:v>29923</c:v>
                </c:pt>
                <c:pt idx="12">
                  <c:v>30754</c:v>
                </c:pt>
                <c:pt idx="13">
                  <c:v>31341</c:v>
                </c:pt>
                <c:pt idx="14">
                  <c:v>32335</c:v>
                </c:pt>
                <c:pt idx="15">
                  <c:v>33974</c:v>
                </c:pt>
                <c:pt idx="16">
                  <c:v>35176</c:v>
                </c:pt>
                <c:pt idx="17">
                  <c:v>36260</c:v>
                </c:pt>
                <c:pt idx="18">
                  <c:v>36786</c:v>
                </c:pt>
                <c:pt idx="19">
                  <c:v>37302</c:v>
                </c:pt>
                <c:pt idx="20">
                  <c:v>37970</c:v>
                </c:pt>
                <c:pt idx="21">
                  <c:v>38683</c:v>
                </c:pt>
                <c:pt idx="22">
                  <c:v>39656</c:v>
                </c:pt>
                <c:pt idx="23">
                  <c:v>40286</c:v>
                </c:pt>
                <c:pt idx="24">
                  <c:v>41588</c:v>
                </c:pt>
                <c:pt idx="25">
                  <c:v>42790</c:v>
                </c:pt>
                <c:pt idx="26">
                  <c:v>43906</c:v>
                </c:pt>
                <c:pt idx="27">
                  <c:v>44935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AF-40BC-834A-CA9B112385EA}"/>
            </c:ext>
          </c:extLst>
        </c:ser>
        <c:ser>
          <c:idx val="1"/>
          <c:order val="0"/>
          <c:tx>
            <c:strRef>
              <c:f>trend!$C$2</c:f>
              <c:strCache>
                <c:ptCount val="1"/>
                <c:pt idx="0">
                  <c:v>% toename: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trend!$A$9:$A$56</c15:sqref>
                  </c15:fullRef>
                </c:ext>
              </c:extLst>
              <c:f>trend!$A$21:$A$48</c:f>
              <c:numCache>
                <c:formatCode>mmm\-yy</c:formatCode>
                <c:ptCount val="28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trend!$C$3:$C$22</c15:sqref>
                  </c15:fullRef>
                </c:ext>
              </c:extLst>
              <c:f>trend!$C$15:$C$22</c:f>
            </c:numRef>
          </c:val>
          <c:extLst>
            <c:ext xmlns:c16="http://schemas.microsoft.com/office/drawing/2014/chart" uri="{C3380CC4-5D6E-409C-BE32-E72D297353CC}">
              <c16:uniqueId val="{00000004-05AF-40BC-834A-CA9B11238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57312"/>
        <c:axId val="118158848"/>
      </c:barChart>
      <c:dateAx>
        <c:axId val="118157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18158848"/>
        <c:crosses val="autoZero"/>
        <c:auto val="1"/>
        <c:lblOffset val="100"/>
        <c:baseTimeUnit val="months"/>
      </c:dateAx>
      <c:valAx>
        <c:axId val="118158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8157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800" b="1" baseline="0">
                <a:solidFill>
                  <a:sysClr val="windowText" lastClr="000000"/>
                </a:solidFill>
              </a:rPr>
              <a:t>authenticatiemiddel:</a:t>
            </a:r>
            <a:endParaRPr lang="fr-BE" sz="18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eID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trend!$A$35:$A$56</c15:sqref>
                  </c15:fullRef>
                </c:ext>
              </c:extLst>
              <c:f>trend!$A$35:$A$47</c:f>
              <c:numCache>
                <c:formatCode>mmm\-yy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trend!$K$35:$K$56</c15:sqref>
                  </c15:fullRef>
                </c:ext>
              </c:extLst>
              <c:f>trend!$K$35:$K$47</c:f>
              <c:numCache>
                <c:formatCode>#,##0</c:formatCode>
                <c:ptCount val="13"/>
                <c:pt idx="0">
                  <c:v>65233</c:v>
                </c:pt>
                <c:pt idx="1">
                  <c:v>123396</c:v>
                </c:pt>
                <c:pt idx="2">
                  <c:v>109477</c:v>
                </c:pt>
                <c:pt idx="3">
                  <c:v>91645</c:v>
                </c:pt>
                <c:pt idx="4">
                  <c:v>40916</c:v>
                </c:pt>
                <c:pt idx="5">
                  <c:v>31893</c:v>
                </c:pt>
                <c:pt idx="6">
                  <c:v>56251</c:v>
                </c:pt>
                <c:pt idx="7">
                  <c:v>59819</c:v>
                </c:pt>
                <c:pt idx="8">
                  <c:v>37174</c:v>
                </c:pt>
                <c:pt idx="9">
                  <c:v>32690</c:v>
                </c:pt>
                <c:pt idx="10">
                  <c:v>92458</c:v>
                </c:pt>
                <c:pt idx="11">
                  <c:v>67659</c:v>
                </c:pt>
                <c:pt idx="12">
                  <c:v>52306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00-4DD2-9574-BCDC8C859225}"/>
            </c:ext>
          </c:extLst>
        </c:ser>
        <c:ser>
          <c:idx val="1"/>
          <c:order val="1"/>
          <c:tx>
            <c:v>Token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trend!$A$35:$A$56</c15:sqref>
                  </c15:fullRef>
                </c:ext>
              </c:extLst>
              <c:f>trend!$A$35:$A$47</c:f>
              <c:numCache>
                <c:formatCode>mmm\-yy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trend!$M$35:$M$56</c15:sqref>
                  </c15:fullRef>
                </c:ext>
              </c:extLst>
              <c:f>trend!$M$35:$M$47</c:f>
              <c:numCache>
                <c:formatCode>#,##0</c:formatCode>
                <c:ptCount val="13"/>
                <c:pt idx="0">
                  <c:v>21447</c:v>
                </c:pt>
                <c:pt idx="1">
                  <c:v>38430</c:v>
                </c:pt>
                <c:pt idx="2">
                  <c:v>30881</c:v>
                </c:pt>
                <c:pt idx="3">
                  <c:v>23173</c:v>
                </c:pt>
                <c:pt idx="4">
                  <c:v>9719</c:v>
                </c:pt>
                <c:pt idx="5">
                  <c:v>6227</c:v>
                </c:pt>
                <c:pt idx="6">
                  <c:v>14124</c:v>
                </c:pt>
                <c:pt idx="7">
                  <c:v>14065</c:v>
                </c:pt>
                <c:pt idx="8">
                  <c:v>6706</c:v>
                </c:pt>
                <c:pt idx="9">
                  <c:v>5780</c:v>
                </c:pt>
                <c:pt idx="10">
                  <c:v>26416</c:v>
                </c:pt>
                <c:pt idx="11">
                  <c:v>15812</c:v>
                </c:pt>
                <c:pt idx="12">
                  <c:v>11751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00-4DD2-9574-BCDC8C859225}"/>
            </c:ext>
          </c:extLst>
        </c:ser>
        <c:ser>
          <c:idx val="2"/>
          <c:order val="2"/>
          <c:tx>
            <c:v>TOTP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trend!$A$35:$A$56</c15:sqref>
                  </c15:fullRef>
                </c:ext>
              </c:extLst>
              <c:f>trend!$A$35:$A$47</c:f>
              <c:numCache>
                <c:formatCode>mmm\-yy</c:formatCode>
                <c:ptCount val="1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trend!$O$35:$O$56</c15:sqref>
                  </c15:fullRef>
                </c:ext>
              </c:extLst>
              <c:f>trend!$O$35:$O$47</c:f>
              <c:numCache>
                <c:formatCode>#,##0</c:formatCode>
                <c:ptCount val="13"/>
                <c:pt idx="1">
                  <c:v>2234</c:v>
                </c:pt>
                <c:pt idx="2">
                  <c:v>2372</c:v>
                </c:pt>
                <c:pt idx="3">
                  <c:v>1506</c:v>
                </c:pt>
                <c:pt idx="4">
                  <c:v>639</c:v>
                </c:pt>
                <c:pt idx="5">
                  <c:v>652</c:v>
                </c:pt>
                <c:pt idx="6">
                  <c:v>1239</c:v>
                </c:pt>
                <c:pt idx="7">
                  <c:v>1476</c:v>
                </c:pt>
                <c:pt idx="8">
                  <c:v>887</c:v>
                </c:pt>
                <c:pt idx="9">
                  <c:v>950</c:v>
                </c:pt>
                <c:pt idx="10">
                  <c:v>10217</c:v>
                </c:pt>
                <c:pt idx="11">
                  <c:v>10473</c:v>
                </c:pt>
                <c:pt idx="12">
                  <c:v>9509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00-4DD2-9574-BCDC8C859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42944"/>
        <c:axId val="12942288"/>
      </c:barChart>
      <c:dateAx>
        <c:axId val="129429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2288"/>
        <c:crosses val="autoZero"/>
        <c:auto val="1"/>
        <c:lblOffset val="100"/>
        <c:baseTimeUnit val="months"/>
      </c:dateAx>
      <c:valAx>
        <c:axId val="1294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[20190301_eBox_Burger_statistieken.xlsx]input grafieken eBox Burger!PivotTable1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Berichten per verzender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20986143168052168"/>
          <c:y val="0.22417578538101837"/>
          <c:w val="0.76275267262425883"/>
          <c:h val="0.739560484630875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'input grafieken eBox Burger'!$J$3</c:f>
              <c:strCache>
                <c:ptCount val="1"/>
                <c:pt idx="0">
                  <c:v>Totaal aantal berichten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'input grafieken eBox Burger'!$I$4:$I$21</c:f>
              <c:strCache>
                <c:ptCount val="17"/>
                <c:pt idx="0">
                  <c:v>POD MI</c:v>
                </c:pt>
                <c:pt idx="1">
                  <c:v>e-Gezondheid</c:v>
                </c:pt>
                <c:pt idx="2">
                  <c:v>FEDRIS</c:v>
                </c:pt>
                <c:pt idx="3">
                  <c:v>OCMW Antwerpen</c:v>
                </c:pt>
                <c:pt idx="4">
                  <c:v>InterUI</c:v>
                </c:pt>
                <c:pt idx="5">
                  <c:v>Zenito </c:v>
                </c:pt>
                <c:pt idx="6">
                  <c:v>OVP</c:v>
                </c:pt>
                <c:pt idx="7">
                  <c:v>Loonmotor IOSZ</c:v>
                </c:pt>
                <c:pt idx="8">
                  <c:v>OFP</c:v>
                </c:pt>
                <c:pt idx="9">
                  <c:v>NIC</c:v>
                </c:pt>
                <c:pt idx="10">
                  <c:v>CORILUS</c:v>
                </c:pt>
                <c:pt idx="11">
                  <c:v>RSZ</c:v>
                </c:pt>
                <c:pt idx="12">
                  <c:v>HZIV</c:v>
                </c:pt>
                <c:pt idx="13">
                  <c:v>FAMIFED</c:v>
                </c:pt>
                <c:pt idx="14">
                  <c:v>RVA</c:v>
                </c:pt>
                <c:pt idx="15">
                  <c:v>SIGeDIS</c:v>
                </c:pt>
                <c:pt idx="16">
                  <c:v>RJV</c:v>
                </c:pt>
              </c:strCache>
            </c:strRef>
          </c:cat>
          <c:val>
            <c:numRef>
              <c:f>'input grafieken eBox Burger'!$J$4:$J$21</c:f>
              <c:numCache>
                <c:formatCode>#,##0</c:formatCode>
                <c:ptCount val="17"/>
                <c:pt idx="0">
                  <c:v>7</c:v>
                </c:pt>
                <c:pt idx="1">
                  <c:v>15</c:v>
                </c:pt>
                <c:pt idx="2">
                  <c:v>11663</c:v>
                </c:pt>
                <c:pt idx="3">
                  <c:v>58297</c:v>
                </c:pt>
                <c:pt idx="4">
                  <c:v>74200</c:v>
                </c:pt>
                <c:pt idx="5">
                  <c:v>301023</c:v>
                </c:pt>
                <c:pt idx="6">
                  <c:v>398540</c:v>
                </c:pt>
                <c:pt idx="7">
                  <c:v>404225</c:v>
                </c:pt>
                <c:pt idx="8">
                  <c:v>605772</c:v>
                </c:pt>
                <c:pt idx="9">
                  <c:v>653427</c:v>
                </c:pt>
                <c:pt idx="10">
                  <c:v>1001747</c:v>
                </c:pt>
                <c:pt idx="11">
                  <c:v>1019834</c:v>
                </c:pt>
                <c:pt idx="12">
                  <c:v>1252616</c:v>
                </c:pt>
                <c:pt idx="13">
                  <c:v>1331124</c:v>
                </c:pt>
                <c:pt idx="14">
                  <c:v>3732385</c:v>
                </c:pt>
                <c:pt idx="15">
                  <c:v>8046132</c:v>
                </c:pt>
                <c:pt idx="16">
                  <c:v>13951094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3-4C3E-8819-EFA98B6ED38C}"/>
            </c:ext>
          </c:extLst>
        </c:ser>
        <c:ser>
          <c:idx val="1"/>
          <c:order val="1"/>
          <c:tx>
            <c:strRef>
              <c:f>'input grafieken eBox Burger'!$K$3</c:f>
              <c:strCache>
                <c:ptCount val="1"/>
                <c:pt idx="0">
                  <c:v>Aandeel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'input grafieken eBox Burger'!$I$4:$I$21</c:f>
              <c:strCache>
                <c:ptCount val="17"/>
                <c:pt idx="0">
                  <c:v>POD MI</c:v>
                </c:pt>
                <c:pt idx="1">
                  <c:v>e-Gezondheid</c:v>
                </c:pt>
                <c:pt idx="2">
                  <c:v>FEDRIS</c:v>
                </c:pt>
                <c:pt idx="3">
                  <c:v>OCMW Antwerpen</c:v>
                </c:pt>
                <c:pt idx="4">
                  <c:v>InterUI</c:v>
                </c:pt>
                <c:pt idx="5">
                  <c:v>Zenito </c:v>
                </c:pt>
                <c:pt idx="6">
                  <c:v>OVP</c:v>
                </c:pt>
                <c:pt idx="7">
                  <c:v>Loonmotor IOSZ</c:v>
                </c:pt>
                <c:pt idx="8">
                  <c:v>OFP</c:v>
                </c:pt>
                <c:pt idx="9">
                  <c:v>NIC</c:v>
                </c:pt>
                <c:pt idx="10">
                  <c:v>CORILUS</c:v>
                </c:pt>
                <c:pt idx="11">
                  <c:v>RSZ</c:v>
                </c:pt>
                <c:pt idx="12">
                  <c:v>HZIV</c:v>
                </c:pt>
                <c:pt idx="13">
                  <c:v>FAMIFED</c:v>
                </c:pt>
                <c:pt idx="14">
                  <c:v>RVA</c:v>
                </c:pt>
                <c:pt idx="15">
                  <c:v>SIGeDIS</c:v>
                </c:pt>
                <c:pt idx="16">
                  <c:v>RJV</c:v>
                </c:pt>
              </c:strCache>
            </c:strRef>
          </c:cat>
          <c:val>
            <c:numRef>
              <c:f>'input grafieken eBox Burger'!$K$4:$K$21</c:f>
              <c:numCache>
                <c:formatCode>0.00%</c:formatCode>
                <c:ptCount val="17"/>
                <c:pt idx="0">
                  <c:v>2.1314105330837391E-7</c:v>
                </c:pt>
                <c:pt idx="1">
                  <c:v>4.567308285179441E-7</c:v>
                </c:pt>
                <c:pt idx="2">
                  <c:v>3.5512344353365213E-4</c:v>
                </c:pt>
                <c:pt idx="3">
                  <c:v>1.775069140674039E-3</c:v>
                </c:pt>
                <c:pt idx="4">
                  <c:v>2.2592951650687635E-3</c:v>
                </c:pt>
                <c:pt idx="5">
                  <c:v>9.1657656128638059E-3</c:v>
                </c:pt>
                <c:pt idx="6">
                  <c:v>1.2135033626502763E-2</c:v>
                </c:pt>
                <c:pt idx="7">
                  <c:v>1.2308134610511064E-2</c:v>
                </c:pt>
                <c:pt idx="8">
                  <c:v>1.8444983163531468E-2</c:v>
                </c:pt>
                <c:pt idx="9">
                  <c:v>1.9896017005732975E-2</c:v>
                </c:pt>
                <c:pt idx="10">
                  <c:v>3.0501915818357664E-2</c:v>
                </c:pt>
                <c:pt idx="11">
                  <c:v>3.1052641851384601E-2</c:v>
                </c:pt>
                <c:pt idx="12">
                  <c:v>3.814055623298887E-2</c:v>
                </c:pt>
                <c:pt idx="13">
                  <c:v>4.0531024492007989E-2</c:v>
                </c:pt>
                <c:pt idx="14">
                  <c:v>0.11364635289319645</c:v>
                </c:pt>
                <c:pt idx="15">
                  <c:v>0.24499443564831616</c:v>
                </c:pt>
                <c:pt idx="16">
                  <c:v>0.4247929814234479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3-4C3E-8819-EFA98B6ED3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454399456"/>
        <c:axId val="454413232"/>
      </c:barChart>
      <c:valAx>
        <c:axId val="45441323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399456"/>
        <c:crosses val="autoZero"/>
        <c:crossBetween val="between"/>
      </c:valAx>
      <c:catAx>
        <c:axId val="454399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413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[20190301_eBox_Burger_statistieken.xlsx]input grafieken eBox Burger!PivotTable8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10</a:t>
            </a:r>
            <a:r>
              <a:rPr lang="en-US" baseline="0"/>
              <a:t> gelezen documenten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'input grafieken eBox Burger'!$J$43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delete val="1"/>
          </c:dLbls>
          <c:cat>
            <c:strRef>
              <c:f>'input grafieken eBox Burger'!$I$44:$I$54</c:f>
              <c:strCache>
                <c:ptCount val="10"/>
                <c:pt idx="0">
                  <c:v>Werkkaart - ACTIVA</c:v>
                </c:pt>
                <c:pt idx="1">
                  <c:v>Extract interim werkrelaties (RSZ)</c:v>
                </c:pt>
                <c:pt idx="2">
                  <c:v>Werkkaart - START</c:v>
                </c:pt>
                <c:pt idx="3">
                  <c:v>Jaaroverzicht loongegevens (RVA)</c:v>
                </c:pt>
                <c:pt idx="4">
                  <c:v>Fiscale fiche (RVA)</c:v>
                </c:pt>
                <c:pt idx="5">
                  <c:v>Fiscale fiche (Loonmotor IOSZ)</c:v>
                </c:pt>
                <c:pt idx="6">
                  <c:v>Aanvraag van de vakbondspremie (RVA)</c:v>
                </c:pt>
                <c:pt idx="7">
                  <c:v>Weddefiche (RVA)</c:v>
                </c:pt>
                <c:pt idx="8">
                  <c:v>Weddefiche (Loonmotor IOSZ)</c:v>
                </c:pt>
                <c:pt idx="9">
                  <c:v>Wettelijke verspreiding (InterUI)</c:v>
                </c:pt>
              </c:strCache>
            </c:strRef>
          </c:cat>
          <c:val>
            <c:numRef>
              <c:f>'input grafieken eBox Burger'!$J$44:$J$54</c:f>
              <c:numCache>
                <c:formatCode>0.00%</c:formatCode>
                <c:ptCount val="10"/>
                <c:pt idx="0">
                  <c:v>0.89905978733790348</c:v>
                </c:pt>
                <c:pt idx="1">
                  <c:v>0.84955752212389379</c:v>
                </c:pt>
                <c:pt idx="2">
                  <c:v>0.83757388846055003</c:v>
                </c:pt>
                <c:pt idx="3">
                  <c:v>0.66849080239994729</c:v>
                </c:pt>
                <c:pt idx="4">
                  <c:v>0.66015293118096852</c:v>
                </c:pt>
                <c:pt idx="5">
                  <c:v>0.64180631186257109</c:v>
                </c:pt>
                <c:pt idx="6">
                  <c:v>0.64020582793709524</c:v>
                </c:pt>
                <c:pt idx="7">
                  <c:v>0.62093751748056158</c:v>
                </c:pt>
                <c:pt idx="8">
                  <c:v>0.61977540931463726</c:v>
                </c:pt>
                <c:pt idx="9">
                  <c:v>0.50012129380053905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D-4939-837B-08B77FEECF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81300392"/>
        <c:axId val="581300064"/>
      </c:areaChart>
      <c:catAx>
        <c:axId val="581300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300064"/>
        <c:crosses val="autoZero"/>
        <c:auto val="1"/>
        <c:lblAlgn val="ctr"/>
        <c:lblOffset val="100"/>
        <c:noMultiLvlLbl val="0"/>
      </c:catAx>
      <c:valAx>
        <c:axId val="58130006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581300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[20190301_eBox_Burger_statistieken.xlsx]input grafieken eBox Burger!PivotTable8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</a:t>
            </a:r>
            <a:r>
              <a:rPr lang="en-US" baseline="0"/>
              <a:t> 10 gelezen documenten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'input grafieken eBox Burger'!$J$43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'input grafieken eBox Burger'!$I$44:$I$54</c:f>
              <c:strCache>
                <c:ptCount val="10"/>
                <c:pt idx="0">
                  <c:v>Werkkaart - ACTIVA</c:v>
                </c:pt>
                <c:pt idx="1">
                  <c:v>Extract interim werkrelaties (RSZ)</c:v>
                </c:pt>
                <c:pt idx="2">
                  <c:v>Werkkaart - START</c:v>
                </c:pt>
                <c:pt idx="3">
                  <c:v>Jaaroverzicht loongegevens (RVA)</c:v>
                </c:pt>
                <c:pt idx="4">
                  <c:v>Fiscale fiche (RVA)</c:v>
                </c:pt>
                <c:pt idx="5">
                  <c:v>Fiscale fiche (Loonmotor IOSZ)</c:v>
                </c:pt>
                <c:pt idx="6">
                  <c:v>Aanvraag van de vakbondspremie (RVA)</c:v>
                </c:pt>
                <c:pt idx="7">
                  <c:v>Weddefiche (RVA)</c:v>
                </c:pt>
                <c:pt idx="8">
                  <c:v>Weddefiche (Loonmotor IOSZ)</c:v>
                </c:pt>
                <c:pt idx="9">
                  <c:v>Wettelijke verspreiding (InterUI)</c:v>
                </c:pt>
              </c:strCache>
            </c:strRef>
          </c:cat>
          <c:val>
            <c:numRef>
              <c:f>'input grafieken eBox Burger'!$J$44:$J$54</c:f>
              <c:numCache>
                <c:formatCode>0.00%</c:formatCode>
                <c:ptCount val="10"/>
                <c:pt idx="0">
                  <c:v>0.89905978733790348</c:v>
                </c:pt>
                <c:pt idx="1">
                  <c:v>0.84955752212389379</c:v>
                </c:pt>
                <c:pt idx="2">
                  <c:v>0.83757388846055003</c:v>
                </c:pt>
                <c:pt idx="3">
                  <c:v>0.66849080239994729</c:v>
                </c:pt>
                <c:pt idx="4">
                  <c:v>0.66015293118096852</c:v>
                </c:pt>
                <c:pt idx="5">
                  <c:v>0.64180631186257109</c:v>
                </c:pt>
                <c:pt idx="6">
                  <c:v>0.64020582793709524</c:v>
                </c:pt>
                <c:pt idx="7">
                  <c:v>0.62093751748056158</c:v>
                </c:pt>
                <c:pt idx="8">
                  <c:v>0.61977540931463726</c:v>
                </c:pt>
                <c:pt idx="9">
                  <c:v>0.50012129380053905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2-466E-B680-557F71324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577607504"/>
        <c:axId val="577607176"/>
      </c:barChart>
      <c:catAx>
        <c:axId val="5776075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607176"/>
        <c:crosses val="autoZero"/>
        <c:auto val="1"/>
        <c:lblAlgn val="ctr"/>
        <c:lblOffset val="100"/>
        <c:noMultiLvlLbl val="0"/>
      </c:catAx>
      <c:valAx>
        <c:axId val="577607176"/>
        <c:scaling>
          <c:orientation val="minMax"/>
        </c:scaling>
        <c:delete val="1"/>
        <c:axPos val="t"/>
        <c:numFmt formatCode="0.00%" sourceLinked="1"/>
        <c:majorTickMark val="none"/>
        <c:minorTickMark val="none"/>
        <c:tickLblPos val="nextTo"/>
        <c:crossAx val="5776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nombre de documents publiés: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trend!$B$1</c:f>
              <c:strCache>
                <c:ptCount val="1"/>
                <c:pt idx="0">
                  <c:v>documents publiés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trend!$A$9:$A$45</c15:sqref>
                  </c15:fullRef>
                </c:ext>
              </c:extLst>
              <c:f>trend!$A$21:$A$45</c:f>
              <c:numCache>
                <c:formatCode>mmm\-yy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trend!$B$9:$B$45</c15:sqref>
                  </c15:fullRef>
                </c:ext>
              </c:extLst>
              <c:f>trend!$B$21:$B$45</c:f>
              <c:numCache>
                <c:formatCode>#,##0</c:formatCode>
                <c:ptCount val="25"/>
                <c:pt idx="0">
                  <c:v>7037374</c:v>
                </c:pt>
                <c:pt idx="1">
                  <c:v>7242879</c:v>
                </c:pt>
                <c:pt idx="2">
                  <c:v>8154831</c:v>
                </c:pt>
                <c:pt idx="3">
                  <c:v>9382031</c:v>
                </c:pt>
                <c:pt idx="4">
                  <c:v>10218058</c:v>
                </c:pt>
                <c:pt idx="5">
                  <c:v>11052547</c:v>
                </c:pt>
                <c:pt idx="6">
                  <c:v>11438615</c:v>
                </c:pt>
                <c:pt idx="7">
                  <c:v>11487958</c:v>
                </c:pt>
                <c:pt idx="8">
                  <c:v>11562518</c:v>
                </c:pt>
                <c:pt idx="9">
                  <c:v>12040049</c:v>
                </c:pt>
                <c:pt idx="10">
                  <c:v>12416738</c:v>
                </c:pt>
                <c:pt idx="11">
                  <c:v>12566019</c:v>
                </c:pt>
                <c:pt idx="12">
                  <c:v>12766949</c:v>
                </c:pt>
                <c:pt idx="13">
                  <c:v>13121628</c:v>
                </c:pt>
                <c:pt idx="14">
                  <c:v>15322647</c:v>
                </c:pt>
                <c:pt idx="15">
                  <c:v>17692642</c:v>
                </c:pt>
                <c:pt idx="16">
                  <c:v>20074255</c:v>
                </c:pt>
                <c:pt idx="17">
                  <c:v>21550933</c:v>
                </c:pt>
                <c:pt idx="18">
                  <c:v>21824710</c:v>
                </c:pt>
                <c:pt idx="19">
                  <c:v>22088608</c:v>
                </c:pt>
                <c:pt idx="20">
                  <c:v>23203711</c:v>
                </c:pt>
                <c:pt idx="21">
                  <c:v>23533016</c:v>
                </c:pt>
                <c:pt idx="22">
                  <c:v>23812592</c:v>
                </c:pt>
                <c:pt idx="23">
                  <c:v>24528087</c:v>
                </c:pt>
                <c:pt idx="24">
                  <c:v>28938690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0E-4D9A-9C5D-6747A7955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075008"/>
        <c:axId val="122076544"/>
      </c:lineChart>
      <c:dateAx>
        <c:axId val="122075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2076544"/>
        <c:crosses val="autoZero"/>
        <c:auto val="1"/>
        <c:lblOffset val="100"/>
        <c:baseTimeUnit val="months"/>
      </c:dateAx>
      <c:valAx>
        <c:axId val="1220765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2075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nombre d'eBox citoyen: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trend!$C$1</c:f>
              <c:strCache>
                <c:ptCount val="1"/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trend!$A$9:$A$45</c15:sqref>
                  </c15:fullRef>
                </c:ext>
              </c:extLst>
              <c:f>trend!$A$21:$A$45</c:f>
              <c:numCache>
                <c:formatCode>mmm\-yy</c:formatCode>
                <c:ptCount val="2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trend!$C$2:$C$22</c15:sqref>
                  </c15:fullRef>
                </c:ext>
              </c:extLst>
              <c:f>trend!$C$14:$C$22</c:f>
            </c:numRef>
          </c:val>
          <c:extLst>
            <c:ext xmlns:c16="http://schemas.microsoft.com/office/drawing/2014/chart" uri="{C3380CC4-5D6E-409C-BE32-E72D297353CC}">
              <c16:uniqueId val="{00000000-3FBC-4A94-88D3-FC30E33D2413}"/>
            </c:ext>
          </c:extLst>
        </c:ser>
        <c:ser>
          <c:idx val="2"/>
          <c:order val="1"/>
          <c:tx>
            <c:strRef>
              <c:f>trend!$F$1</c:f>
              <c:strCache>
                <c:ptCount val="1"/>
                <c:pt idx="0">
                  <c:v>eBox citoyen activé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trend!$A$9:$A$45</c15:sqref>
                  </c15:fullRef>
                </c:ext>
              </c:extLst>
              <c:f>trend!$A$21:$A$45</c:f>
              <c:numCache>
                <c:formatCode>mmm\-yy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trend!$F$9:$F$45</c15:sqref>
                  </c15:fullRef>
                </c:ext>
              </c:extLst>
              <c:f>trend!$F$21:$F$45</c:f>
              <c:numCache>
                <c:formatCode>#,##0</c:formatCode>
                <c:ptCount val="25"/>
                <c:pt idx="0">
                  <c:v>216873</c:v>
                </c:pt>
                <c:pt idx="1">
                  <c:v>223913</c:v>
                </c:pt>
                <c:pt idx="2">
                  <c:v>230800</c:v>
                </c:pt>
                <c:pt idx="3">
                  <c:v>241677</c:v>
                </c:pt>
                <c:pt idx="4">
                  <c:v>259727</c:v>
                </c:pt>
                <c:pt idx="5">
                  <c:v>280347</c:v>
                </c:pt>
                <c:pt idx="6">
                  <c:v>287801</c:v>
                </c:pt>
                <c:pt idx="7">
                  <c:v>291677</c:v>
                </c:pt>
                <c:pt idx="8">
                  <c:v>297190</c:v>
                </c:pt>
                <c:pt idx="9">
                  <c:v>304726</c:v>
                </c:pt>
                <c:pt idx="10">
                  <c:v>312736</c:v>
                </c:pt>
                <c:pt idx="11">
                  <c:v>319755</c:v>
                </c:pt>
                <c:pt idx="12">
                  <c:v>327592</c:v>
                </c:pt>
                <c:pt idx="13">
                  <c:v>333419</c:v>
                </c:pt>
                <c:pt idx="14">
                  <c:v>340429</c:v>
                </c:pt>
                <c:pt idx="15">
                  <c:v>350915</c:v>
                </c:pt>
                <c:pt idx="16">
                  <c:v>363685</c:v>
                </c:pt>
                <c:pt idx="17">
                  <c:v>391125</c:v>
                </c:pt>
                <c:pt idx="18">
                  <c:v>399970</c:v>
                </c:pt>
                <c:pt idx="19">
                  <c:v>406085</c:v>
                </c:pt>
                <c:pt idx="20">
                  <c:v>412875</c:v>
                </c:pt>
                <c:pt idx="21">
                  <c:v>419368</c:v>
                </c:pt>
                <c:pt idx="22">
                  <c:v>425005</c:v>
                </c:pt>
                <c:pt idx="23">
                  <c:v>428909</c:v>
                </c:pt>
                <c:pt idx="24">
                  <c:v>435348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C-4A94-88D3-FC30E33D2413}"/>
            </c:ext>
          </c:extLst>
        </c:ser>
        <c:ser>
          <c:idx val="3"/>
          <c:order val="2"/>
          <c:tx>
            <c:strRef>
              <c:f>trend!$G$1</c:f>
              <c:strCache>
                <c:ptCount val="1"/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trend!$A$9:$A$45</c15:sqref>
                  </c15:fullRef>
                </c:ext>
              </c:extLst>
              <c:f>trend!$A$21:$A$45</c:f>
              <c:numCache>
                <c:formatCode>mmm\-yy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trend!$G$2:$G$22</c15:sqref>
                  </c15:fullRef>
                </c:ext>
              </c:extLst>
              <c:f>trend!$G$14:$G$22</c:f>
              <c:numCache>
                <c:formatCode>#,##0</c:formatCode>
                <c:ptCount val="9"/>
                <c:pt idx="0" formatCode="0%">
                  <c:v>0.18853146065041451</c:v>
                </c:pt>
                <c:pt idx="1" formatCode="0%">
                  <c:v>6.3293764852996079E-2</c:v>
                </c:pt>
                <c:pt idx="2" formatCode="0%">
                  <c:v>2.9896832518657653E-2</c:v>
                </c:pt>
                <c:pt idx="3" formatCode="0%">
                  <c:v>3.065791396301568E-2</c:v>
                </c:pt>
                <c:pt idx="4" formatCode="0%">
                  <c:v>2.9756466399924388E-2</c:v>
                </c:pt>
                <c:pt idx="5" formatCode="0%">
                  <c:v>2.4649054371714267E-2</c:v>
                </c:pt>
                <c:pt idx="6" formatCode="0%">
                  <c:v>2.3777413944970564E-2</c:v>
                </c:pt>
                <c:pt idx="7" formatCode="0%">
                  <c:v>5.4188844331024423E-2</c:v>
                </c:pt>
                <c:pt idx="8" formatCode="0%">
                  <c:v>3.246139445666358E-2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BC-4A94-88D3-FC30E33D2413}"/>
            </c:ext>
          </c:extLst>
        </c:ser>
        <c:ser>
          <c:idx val="4"/>
          <c:order val="3"/>
          <c:tx>
            <c:strRef>
              <c:f>trend!$H$1</c:f>
              <c:strCache>
                <c:ptCount val="1"/>
                <c:pt idx="0">
                  <c:v>liens avec Doccle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trend!$A$9:$A$45</c15:sqref>
                  </c15:fullRef>
                </c:ext>
              </c:extLst>
              <c:f>trend!$A$21:$A$45</c:f>
              <c:numCache>
                <c:formatCode>mmm\-yy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trend!$H$9:$H$45</c15:sqref>
                  </c15:fullRef>
                </c:ext>
              </c:extLst>
              <c:f>trend!$H$21:$H$45</c:f>
              <c:numCache>
                <c:formatCode>#,##0</c:formatCode>
                <c:ptCount val="25"/>
                <c:pt idx="0">
                  <c:v>13030</c:v>
                </c:pt>
                <c:pt idx="1">
                  <c:v>14042</c:v>
                </c:pt>
                <c:pt idx="2">
                  <c:v>16691</c:v>
                </c:pt>
                <c:pt idx="3">
                  <c:v>19830</c:v>
                </c:pt>
                <c:pt idx="4">
                  <c:v>21787</c:v>
                </c:pt>
                <c:pt idx="5">
                  <c:v>23793</c:v>
                </c:pt>
                <c:pt idx="6">
                  <c:v>24747</c:v>
                </c:pt>
                <c:pt idx="7">
                  <c:v>25664</c:v>
                </c:pt>
                <c:pt idx="8">
                  <c:v>26582</c:v>
                </c:pt>
                <c:pt idx="9">
                  <c:v>27449</c:v>
                </c:pt>
                <c:pt idx="10">
                  <c:v>29014</c:v>
                </c:pt>
                <c:pt idx="11">
                  <c:v>29923</c:v>
                </c:pt>
                <c:pt idx="12">
                  <c:v>30754</c:v>
                </c:pt>
                <c:pt idx="13">
                  <c:v>31341</c:v>
                </c:pt>
                <c:pt idx="14">
                  <c:v>32335</c:v>
                </c:pt>
                <c:pt idx="15">
                  <c:v>33974</c:v>
                </c:pt>
                <c:pt idx="16">
                  <c:v>35176</c:v>
                </c:pt>
                <c:pt idx="17">
                  <c:v>36260</c:v>
                </c:pt>
                <c:pt idx="18">
                  <c:v>36786</c:v>
                </c:pt>
                <c:pt idx="19">
                  <c:v>37302</c:v>
                </c:pt>
                <c:pt idx="20">
                  <c:v>37970</c:v>
                </c:pt>
                <c:pt idx="21">
                  <c:v>38683</c:v>
                </c:pt>
                <c:pt idx="22">
                  <c:v>39656</c:v>
                </c:pt>
                <c:pt idx="23">
                  <c:v>40286</c:v>
                </c:pt>
                <c:pt idx="24">
                  <c:v>41588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BC-4A94-88D3-FC30E33D2413}"/>
            </c:ext>
          </c:extLst>
        </c:ser>
        <c:ser>
          <c:idx val="6"/>
          <c:order val="4"/>
          <c:tx>
            <c:strRef>
              <c:f>trend!$C$2</c:f>
              <c:strCache>
                <c:ptCount val="1"/>
                <c:pt idx="0">
                  <c:v>% toename: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trend!$A$9:$A$45</c15:sqref>
                  </c15:fullRef>
                </c:ext>
              </c:extLst>
              <c:f>trend!$A$21:$A$45</c:f>
              <c:numCache>
                <c:formatCode>mmm\-yy</c:formatCode>
                <c:ptCount val="2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trend!$C$3:$C$22</c15:sqref>
                  </c15:fullRef>
                </c:ext>
              </c:extLst>
              <c:f>trend!$C$15:$C$22</c:f>
            </c:numRef>
          </c:val>
          <c:extLst>
            <c:ext xmlns:c16="http://schemas.microsoft.com/office/drawing/2014/chart" uri="{C3380CC4-5D6E-409C-BE32-E72D297353CC}">
              <c16:uniqueId val="{00000004-3FBC-4A94-88D3-FC30E33D2413}"/>
            </c:ext>
          </c:extLst>
        </c:ser>
        <c:ser>
          <c:idx val="7"/>
          <c:order val="5"/>
          <c:tx>
            <c:strRef>
              <c:f>trend!$G$2</c:f>
              <c:strCache>
                <c:ptCount val="1"/>
                <c:pt idx="0">
                  <c:v>% toename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trend!$A$9:$A$45</c15:sqref>
                  </c15:fullRef>
                </c:ext>
              </c:extLst>
              <c:f>trend!$A$21:$A$45</c:f>
              <c:numCache>
                <c:formatCode>mmm\-yy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trend!$G$3:$G$22</c15:sqref>
                  </c15:fullRef>
                </c:ext>
              </c:extLst>
              <c:f>trend!$G$15:$G$22</c:f>
              <c:numCache>
                <c:formatCode>#,##0</c:formatCode>
                <c:ptCount val="8"/>
                <c:pt idx="0" formatCode="0%">
                  <c:v>6.3293764852996079E-2</c:v>
                </c:pt>
                <c:pt idx="1" formatCode="0%">
                  <c:v>2.9896832518657653E-2</c:v>
                </c:pt>
                <c:pt idx="2" formatCode="0%">
                  <c:v>3.065791396301568E-2</c:v>
                </c:pt>
                <c:pt idx="3" formatCode="0%">
                  <c:v>2.9756466399924388E-2</c:v>
                </c:pt>
                <c:pt idx="4" formatCode="0%">
                  <c:v>2.4649054371714267E-2</c:v>
                </c:pt>
                <c:pt idx="5" formatCode="0%">
                  <c:v>2.3777413944970564E-2</c:v>
                </c:pt>
                <c:pt idx="6" formatCode="0%">
                  <c:v>5.4188844331024423E-2</c:v>
                </c:pt>
                <c:pt idx="7" formatCode="0%">
                  <c:v>3.246139445666358E-2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BC-4A94-88D3-FC30E33D2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43616"/>
        <c:axId val="123749504"/>
      </c:barChart>
      <c:dateAx>
        <c:axId val="123743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3749504"/>
        <c:crosses val="autoZero"/>
        <c:auto val="1"/>
        <c:lblOffset val="100"/>
        <c:baseTimeUnit val="months"/>
      </c:dateAx>
      <c:valAx>
        <c:axId val="1237495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3743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800" b="1" baseline="0">
                <a:solidFill>
                  <a:sysClr val="windowText" lastClr="000000"/>
                </a:solidFill>
              </a:rPr>
              <a:t>moyen d'authentification:</a:t>
            </a:r>
            <a:endParaRPr lang="fr-BE" sz="18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eID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trend!$A$35:$A$44</c:f>
              <c:numCache>
                <c:formatCode>mmm\-yy</c:formatCode>
                <c:ptCount val="10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</c:numCache>
            </c:numRef>
          </c:cat>
          <c:val>
            <c:numRef>
              <c:f>trend!$K$35:$K$44</c:f>
              <c:numCache>
                <c:formatCode>#,##0</c:formatCode>
                <c:ptCount val="10"/>
                <c:pt idx="0">
                  <c:v>65233</c:v>
                </c:pt>
                <c:pt idx="1">
                  <c:v>123396</c:v>
                </c:pt>
                <c:pt idx="2">
                  <c:v>109477</c:v>
                </c:pt>
                <c:pt idx="3">
                  <c:v>91645</c:v>
                </c:pt>
                <c:pt idx="4">
                  <c:v>40916</c:v>
                </c:pt>
                <c:pt idx="5">
                  <c:v>31893</c:v>
                </c:pt>
                <c:pt idx="6">
                  <c:v>56251</c:v>
                </c:pt>
                <c:pt idx="7">
                  <c:v>59819</c:v>
                </c:pt>
                <c:pt idx="8">
                  <c:v>37174</c:v>
                </c:pt>
                <c:pt idx="9">
                  <c:v>32690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C-4828-8C6E-CD224F506982}"/>
            </c:ext>
          </c:extLst>
        </c:ser>
        <c:ser>
          <c:idx val="1"/>
          <c:order val="1"/>
          <c:tx>
            <c:v>Token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trend!$A$35:$A$44</c:f>
              <c:numCache>
                <c:formatCode>mmm\-yy</c:formatCode>
                <c:ptCount val="10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</c:numCache>
            </c:numRef>
          </c:cat>
          <c:val>
            <c:numRef>
              <c:f>trend!$M$35:$M$44</c:f>
              <c:numCache>
                <c:formatCode>#,##0</c:formatCode>
                <c:ptCount val="10"/>
                <c:pt idx="0">
                  <c:v>21447</c:v>
                </c:pt>
                <c:pt idx="1">
                  <c:v>38430</c:v>
                </c:pt>
                <c:pt idx="2">
                  <c:v>30881</c:v>
                </c:pt>
                <c:pt idx="3">
                  <c:v>23173</c:v>
                </c:pt>
                <c:pt idx="4">
                  <c:v>9719</c:v>
                </c:pt>
                <c:pt idx="5">
                  <c:v>6227</c:v>
                </c:pt>
                <c:pt idx="6">
                  <c:v>14124</c:v>
                </c:pt>
                <c:pt idx="7">
                  <c:v>14065</c:v>
                </c:pt>
                <c:pt idx="8">
                  <c:v>6706</c:v>
                </c:pt>
                <c:pt idx="9">
                  <c:v>5780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2C-4828-8C6E-CD224F506982}"/>
            </c:ext>
          </c:extLst>
        </c:ser>
        <c:ser>
          <c:idx val="2"/>
          <c:order val="2"/>
          <c:tx>
            <c:v>TOTP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trend!$A$35:$A$44</c:f>
              <c:numCache>
                <c:formatCode>mmm\-yy</c:formatCode>
                <c:ptCount val="10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</c:numCache>
            </c:numRef>
          </c:cat>
          <c:val>
            <c:numRef>
              <c:f>trend!$O$35:$O$44</c:f>
              <c:numCache>
                <c:formatCode>#,##0</c:formatCode>
                <c:ptCount val="10"/>
                <c:pt idx="1">
                  <c:v>2234</c:v>
                </c:pt>
                <c:pt idx="2">
                  <c:v>2372</c:v>
                </c:pt>
                <c:pt idx="3">
                  <c:v>1506</c:v>
                </c:pt>
                <c:pt idx="4">
                  <c:v>639</c:v>
                </c:pt>
                <c:pt idx="5">
                  <c:v>652</c:v>
                </c:pt>
                <c:pt idx="6">
                  <c:v>1239</c:v>
                </c:pt>
                <c:pt idx="7">
                  <c:v>1476</c:v>
                </c:pt>
                <c:pt idx="8">
                  <c:v>887</c:v>
                </c:pt>
                <c:pt idx="9">
                  <c:v>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2C-4828-8C6E-CD224F506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42944"/>
        <c:axId val="12942288"/>
      </c:barChart>
      <c:dateAx>
        <c:axId val="129429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2288"/>
        <c:crosses val="autoZero"/>
        <c:auto val="1"/>
        <c:lblOffset val="100"/>
        <c:baseTimeUnit val="months"/>
      </c:dateAx>
      <c:valAx>
        <c:axId val="1294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[20190301_eBox_Burger_statistieken.xlsx]input graphiques eBox Citoyen!PivotTable13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600">
                <a:solidFill>
                  <a:schemeClr val="accent1"/>
                </a:solidFill>
              </a:rPr>
              <a:t>nombre de documents par émetteur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'input graphiques eBox Citoyen'!$J$3</c:f>
              <c:strCache>
                <c:ptCount val="1"/>
                <c:pt idx="0">
                  <c:v>Nombre de documents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'input graphiques eBox Citoyen'!$I$4:$I$21</c:f>
              <c:strCache>
                <c:ptCount val="17"/>
                <c:pt idx="0">
                  <c:v>ONVA</c:v>
                </c:pt>
                <c:pt idx="1">
                  <c:v>SIGeDIS</c:v>
                </c:pt>
                <c:pt idx="2">
                  <c:v>ONEM</c:v>
                </c:pt>
                <c:pt idx="3">
                  <c:v>FAMIFED</c:v>
                </c:pt>
                <c:pt idx="4">
                  <c:v>CAAMI</c:v>
                </c:pt>
                <c:pt idx="5">
                  <c:v>ONSS</c:v>
                </c:pt>
                <c:pt idx="6">
                  <c:v>CORILUS </c:v>
                </c:pt>
                <c:pt idx="7">
                  <c:v>CIN</c:v>
                </c:pt>
                <c:pt idx="8">
                  <c:v>OFP</c:v>
                </c:pt>
                <c:pt idx="9">
                  <c:v>OVP</c:v>
                </c:pt>
                <c:pt idx="10">
                  <c:v>Loonmotor IPSS</c:v>
                </c:pt>
                <c:pt idx="11">
                  <c:v>Zenito CAS</c:v>
                </c:pt>
                <c:pt idx="12">
                  <c:v>InterOP</c:v>
                </c:pt>
                <c:pt idx="13">
                  <c:v>CPAS Anvers</c:v>
                </c:pt>
                <c:pt idx="14">
                  <c:v>FEDRIS</c:v>
                </c:pt>
                <c:pt idx="15">
                  <c:v>e-Santé</c:v>
                </c:pt>
                <c:pt idx="16">
                  <c:v>SPP IS</c:v>
                </c:pt>
              </c:strCache>
            </c:strRef>
          </c:cat>
          <c:val>
            <c:numRef>
              <c:f>'input graphiques eBox Citoyen'!$J$4:$J$21</c:f>
              <c:numCache>
                <c:formatCode>#,##0</c:formatCode>
                <c:ptCount val="17"/>
                <c:pt idx="0">
                  <c:v>13951094</c:v>
                </c:pt>
                <c:pt idx="1">
                  <c:v>8046132</c:v>
                </c:pt>
                <c:pt idx="2">
                  <c:v>3732385</c:v>
                </c:pt>
                <c:pt idx="3">
                  <c:v>1331124</c:v>
                </c:pt>
                <c:pt idx="4">
                  <c:v>1252616</c:v>
                </c:pt>
                <c:pt idx="5">
                  <c:v>1019834</c:v>
                </c:pt>
                <c:pt idx="6">
                  <c:v>1001747</c:v>
                </c:pt>
                <c:pt idx="7">
                  <c:v>653427</c:v>
                </c:pt>
                <c:pt idx="8">
                  <c:v>605772</c:v>
                </c:pt>
                <c:pt idx="9">
                  <c:v>398540</c:v>
                </c:pt>
                <c:pt idx="10">
                  <c:v>370986</c:v>
                </c:pt>
                <c:pt idx="11">
                  <c:v>301023</c:v>
                </c:pt>
                <c:pt idx="12">
                  <c:v>74200</c:v>
                </c:pt>
                <c:pt idx="13">
                  <c:v>58297</c:v>
                </c:pt>
                <c:pt idx="14">
                  <c:v>11663</c:v>
                </c:pt>
                <c:pt idx="15">
                  <c:v>15</c:v>
                </c:pt>
                <c:pt idx="1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C-48BF-854E-55974F53CF5A}"/>
            </c:ext>
          </c:extLst>
        </c:ser>
        <c:ser>
          <c:idx val="1"/>
          <c:order val="1"/>
          <c:tx>
            <c:strRef>
              <c:f>'input graphiques eBox Citoyen'!$K$3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'input graphiques eBox Citoyen'!$I$4:$I$21</c:f>
              <c:strCache>
                <c:ptCount val="17"/>
                <c:pt idx="0">
                  <c:v>ONVA</c:v>
                </c:pt>
                <c:pt idx="1">
                  <c:v>SIGeDIS</c:v>
                </c:pt>
                <c:pt idx="2">
                  <c:v>ONEM</c:v>
                </c:pt>
                <c:pt idx="3">
                  <c:v>FAMIFED</c:v>
                </c:pt>
                <c:pt idx="4">
                  <c:v>CAAMI</c:v>
                </c:pt>
                <c:pt idx="5">
                  <c:v>ONSS</c:v>
                </c:pt>
                <c:pt idx="6">
                  <c:v>CORILUS </c:v>
                </c:pt>
                <c:pt idx="7">
                  <c:v>CIN</c:v>
                </c:pt>
                <c:pt idx="8">
                  <c:v>OFP</c:v>
                </c:pt>
                <c:pt idx="9">
                  <c:v>OVP</c:v>
                </c:pt>
                <c:pt idx="10">
                  <c:v>Loonmotor IPSS</c:v>
                </c:pt>
                <c:pt idx="11">
                  <c:v>Zenito CAS</c:v>
                </c:pt>
                <c:pt idx="12">
                  <c:v>InterOP</c:v>
                </c:pt>
                <c:pt idx="13">
                  <c:v>CPAS Anvers</c:v>
                </c:pt>
                <c:pt idx="14">
                  <c:v>FEDRIS</c:v>
                </c:pt>
                <c:pt idx="15">
                  <c:v>e-Santé</c:v>
                </c:pt>
                <c:pt idx="16">
                  <c:v>SPP IS</c:v>
                </c:pt>
              </c:strCache>
            </c:strRef>
          </c:cat>
          <c:val>
            <c:numRef>
              <c:f>'input graphiques eBox Citoyen'!$K$4:$K$21</c:f>
              <c:numCache>
                <c:formatCode>0.00%</c:formatCode>
                <c:ptCount val="17"/>
                <c:pt idx="0">
                  <c:v>0.42522334361978176</c:v>
                </c:pt>
                <c:pt idx="1">
                  <c:v>0.24524264206420815</c:v>
                </c:pt>
                <c:pt idx="2">
                  <c:v>0.11376148919764423</c:v>
                </c:pt>
                <c:pt idx="3">
                  <c:v>4.057208689530286E-2</c:v>
                </c:pt>
                <c:pt idx="4">
                  <c:v>3.8179196827978976E-2</c:v>
                </c:pt>
                <c:pt idx="5">
                  <c:v>3.1084101606450112E-2</c:v>
                </c:pt>
                <c:pt idx="6">
                  <c:v>3.0532817627139885E-2</c:v>
                </c:pt>
                <c:pt idx="7">
                  <c:v>1.9916173867901909E-2</c:v>
                </c:pt>
                <c:pt idx="8">
                  <c:v>1.846366996819335E-2</c:v>
                </c:pt>
                <c:pt idx="9">
                  <c:v>1.2147327755531416E-2</c:v>
                </c:pt>
                <c:pt idx="10">
                  <c:v>1.1307493688747875E-2</c:v>
                </c:pt>
                <c:pt idx="11">
                  <c:v>9.1750515455244989E-3</c:v>
                </c:pt>
                <c:pt idx="12">
                  <c:v>2.2615840805450672E-3</c:v>
                </c:pt>
                <c:pt idx="13">
                  <c:v>1.7768674817188112E-3</c:v>
                </c:pt>
                <c:pt idx="14">
                  <c:v>3.5548322279510943E-4</c:v>
                </c:pt>
                <c:pt idx="15">
                  <c:v>4.5719354728000012E-7</c:v>
                </c:pt>
                <c:pt idx="16">
                  <c:v>2.1335698873066675E-7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C-48BF-854E-55974F53C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09423752"/>
        <c:axId val="409409648"/>
      </c:barChart>
      <c:catAx>
        <c:axId val="409423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409648"/>
        <c:crosses val="autoZero"/>
        <c:auto val="1"/>
        <c:lblAlgn val="ctr"/>
        <c:lblOffset val="100"/>
        <c:noMultiLvlLbl val="0"/>
      </c:catAx>
      <c:valAx>
        <c:axId val="409409648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409423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rPr>
              <a:t>aantal eBox burger</a:t>
            </a:r>
            <a:endParaRPr lang="en-US" sz="1600"/>
          </a:p>
        </c:rich>
      </c:tx>
      <c:layout>
        <c:manualLayout>
          <c:xMode val="edge"/>
          <c:yMode val="edge"/>
          <c:x val="0.33412738323951213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911918520908"/>
          <c:y val="0.19436979166666668"/>
          <c:w val="0.59923920348422322"/>
          <c:h val="0.619951388888888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trend!$C$2</c:f>
              <c:strCache>
                <c:ptCount val="1"/>
                <c:pt idx="0">
                  <c:v>% toename: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trend!$A$33:$A$68</c15:sqref>
                  </c15:fullRef>
                </c:ext>
              </c:extLst>
              <c:f>trend!$A$33:$A$58</c:f>
              <c:numCache>
                <c:formatCode>mmm\-yy</c:formatCode>
                <c:ptCount val="2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trend!$C$3:$C$22</c15:sqref>
                  </c15:fullRef>
                </c:ext>
              </c:extLst>
              <c:f>trend!$C$3:$C$22</c:f>
            </c:numRef>
          </c:val>
          <c:extLst>
            <c:ext xmlns:c16="http://schemas.microsoft.com/office/drawing/2014/chart" uri="{C3380CC4-5D6E-409C-BE32-E72D297353CC}">
              <c16:uniqueId val="{00000000-A68F-4F19-91EE-76F0D061D26D}"/>
            </c:ext>
          </c:extLst>
        </c:ser>
        <c:ser>
          <c:idx val="3"/>
          <c:order val="2"/>
          <c:tx>
            <c:strRef>
              <c:f>trend!$F$2</c:f>
              <c:strCache>
                <c:ptCount val="1"/>
                <c:pt idx="0">
                  <c:v>geactiveerde eBox Burger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trend!$A$33:$A$68</c15:sqref>
                  </c15:fullRef>
                </c:ext>
              </c:extLst>
              <c:f>trend!$A$33:$A$58</c:f>
              <c:numCache>
                <c:formatCode>mmm\-yy</c:formatCode>
                <c:ptCount val="2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trend!$F$33:$F$68</c15:sqref>
                  </c15:fullRef>
                </c:ext>
              </c:extLst>
              <c:f>trend!$F$33:$F$58</c:f>
              <c:numCache>
                <c:formatCode>#,##0</c:formatCode>
                <c:ptCount val="26"/>
                <c:pt idx="0">
                  <c:v>327592</c:v>
                </c:pt>
                <c:pt idx="1">
                  <c:v>333419</c:v>
                </c:pt>
                <c:pt idx="2">
                  <c:v>340429</c:v>
                </c:pt>
                <c:pt idx="3">
                  <c:v>350915</c:v>
                </c:pt>
                <c:pt idx="4">
                  <c:v>363685</c:v>
                </c:pt>
                <c:pt idx="5">
                  <c:v>391125</c:v>
                </c:pt>
                <c:pt idx="6">
                  <c:v>399970</c:v>
                </c:pt>
                <c:pt idx="7">
                  <c:v>406085</c:v>
                </c:pt>
                <c:pt idx="8">
                  <c:v>412875</c:v>
                </c:pt>
                <c:pt idx="9">
                  <c:v>419368</c:v>
                </c:pt>
                <c:pt idx="10">
                  <c:v>425005</c:v>
                </c:pt>
                <c:pt idx="11">
                  <c:v>428909</c:v>
                </c:pt>
                <c:pt idx="12">
                  <c:v>435348</c:v>
                </c:pt>
                <c:pt idx="13">
                  <c:v>441109</c:v>
                </c:pt>
                <c:pt idx="14">
                  <c:v>446502</c:v>
                </c:pt>
                <c:pt idx="15">
                  <c:v>452983</c:v>
                </c:pt>
                <c:pt idx="16">
                  <c:v>472742</c:v>
                </c:pt>
                <c:pt idx="17">
                  <c:v>486482</c:v>
                </c:pt>
                <c:pt idx="18">
                  <c:v>494156</c:v>
                </c:pt>
                <c:pt idx="19">
                  <c:v>499381</c:v>
                </c:pt>
                <c:pt idx="20">
                  <c:v>504861</c:v>
                </c:pt>
                <c:pt idx="21">
                  <c:v>517097</c:v>
                </c:pt>
                <c:pt idx="22">
                  <c:v>523561</c:v>
                </c:pt>
                <c:pt idx="23">
                  <c:v>530832</c:v>
                </c:pt>
                <c:pt idx="24">
                  <c:v>540483</c:v>
                </c:pt>
                <c:pt idx="25">
                  <c:v>546893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8F-4F19-91EE-76F0D061D26D}"/>
            </c:ext>
          </c:extLst>
        </c:ser>
        <c:ser>
          <c:idx val="6"/>
          <c:order val="3"/>
          <c:tx>
            <c:strRef>
              <c:f>trend!$H$2</c:f>
              <c:strCache>
                <c:ptCount val="1"/>
                <c:pt idx="0">
                  <c:v>links met Doccle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trend!$A$33:$A$68</c15:sqref>
                  </c15:fullRef>
                </c:ext>
              </c:extLst>
              <c:f>trend!$A$33:$A$58</c:f>
              <c:numCache>
                <c:formatCode>mmm\-yy</c:formatCode>
                <c:ptCount val="2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trend!$H$33:$H$68</c15:sqref>
                  </c15:fullRef>
                </c:ext>
              </c:extLst>
              <c:f>trend!$H$33:$H$58</c:f>
              <c:numCache>
                <c:formatCode>#,##0</c:formatCode>
                <c:ptCount val="26"/>
                <c:pt idx="0">
                  <c:v>30754</c:v>
                </c:pt>
                <c:pt idx="1">
                  <c:v>31341</c:v>
                </c:pt>
                <c:pt idx="2">
                  <c:v>32335</c:v>
                </c:pt>
                <c:pt idx="3">
                  <c:v>33974</c:v>
                </c:pt>
                <c:pt idx="4">
                  <c:v>35176</c:v>
                </c:pt>
                <c:pt idx="5">
                  <c:v>36260</c:v>
                </c:pt>
                <c:pt idx="6">
                  <c:v>36786</c:v>
                </c:pt>
                <c:pt idx="7">
                  <c:v>37302</c:v>
                </c:pt>
                <c:pt idx="8">
                  <c:v>37970</c:v>
                </c:pt>
                <c:pt idx="9">
                  <c:v>38683</c:v>
                </c:pt>
                <c:pt idx="10">
                  <c:v>39656</c:v>
                </c:pt>
                <c:pt idx="11">
                  <c:v>40286</c:v>
                </c:pt>
                <c:pt idx="12">
                  <c:v>41588</c:v>
                </c:pt>
                <c:pt idx="13">
                  <c:v>42790</c:v>
                </c:pt>
                <c:pt idx="14">
                  <c:v>43906</c:v>
                </c:pt>
                <c:pt idx="15">
                  <c:v>44935</c:v>
                </c:pt>
                <c:pt idx="16">
                  <c:v>45901</c:v>
                </c:pt>
                <c:pt idx="17">
                  <c:v>48891</c:v>
                </c:pt>
                <c:pt idx="18">
                  <c:v>50934</c:v>
                </c:pt>
                <c:pt idx="19">
                  <c:v>52679</c:v>
                </c:pt>
                <c:pt idx="20">
                  <c:v>54571</c:v>
                </c:pt>
                <c:pt idx="21">
                  <c:v>60540</c:v>
                </c:pt>
                <c:pt idx="22">
                  <c:v>63716</c:v>
                </c:pt>
                <c:pt idx="23">
                  <c:v>67185</c:v>
                </c:pt>
                <c:pt idx="24">
                  <c:v>71834</c:v>
                </c:pt>
                <c:pt idx="25">
                  <c:v>74842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8F-4F19-91EE-76F0D061D26D}"/>
            </c:ext>
          </c:extLst>
        </c:ser>
        <c:ser>
          <c:idx val="1"/>
          <c:order val="0"/>
          <c:tx>
            <c:strRef>
              <c:f>trend!$C$2</c:f>
              <c:strCache>
                <c:ptCount val="1"/>
                <c:pt idx="0">
                  <c:v>% toename:</c:v>
                </c:pt>
              </c:strCache>
            </c:strRef>
          </c:tx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trend!$A$33:$A$68</c15:sqref>
                  </c15:fullRef>
                </c:ext>
              </c:extLst>
              <c:f>trend!$A$33:$A$58</c:f>
              <c:numCache>
                <c:formatCode>mmm\-yy</c:formatCode>
                <c:ptCount val="2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trend!$C$3:$C$22</c15:sqref>
                  </c15:fullRef>
                </c:ext>
              </c:extLst>
              <c:f>trend!$C$3:$C$22</c:f>
            </c:numRef>
          </c:val>
          <c:extLst>
            <c:ext xmlns:c16="http://schemas.microsoft.com/office/drawing/2014/chart" uri="{C3380CC4-5D6E-409C-BE32-E72D297353CC}">
              <c16:uniqueId val="{00000004-A68F-4F19-91EE-76F0D061D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57312"/>
        <c:axId val="118158848"/>
      </c:barChart>
      <c:dateAx>
        <c:axId val="118157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18158848"/>
        <c:crosses val="autoZero"/>
        <c:auto val="1"/>
        <c:lblOffset val="100"/>
        <c:baseTimeUnit val="months"/>
      </c:dateAx>
      <c:valAx>
        <c:axId val="118158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815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877672743202262"/>
          <c:y val="0.36949236111111111"/>
          <c:w val="0.22708850366977565"/>
          <c:h val="0.26972430555555554"/>
        </c:manualLayout>
      </c:layout>
      <c:overlay val="0"/>
    </c:legend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[20190301_eBox_Burger_statistieken.xlsx]input graphiques eBox Citoyen!PivotTable1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accent1"/>
                </a:solidFill>
              </a:rPr>
              <a:t>top 10 documents lus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'input graphiques eBox Citoyen'!$M$30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'input graphiques eBox Citoyen'!$L$31:$L$41</c:f>
              <c:strCache>
                <c:ptCount val="10"/>
                <c:pt idx="0">
                  <c:v>Carte de travail - ACTIVA</c:v>
                </c:pt>
                <c:pt idx="1">
                  <c:v>Extrait relations de travail intérimaires (ONSS)</c:v>
                </c:pt>
                <c:pt idx="2">
                  <c:v>Carte de travail - START</c:v>
                </c:pt>
                <c:pt idx="3">
                  <c:v>Données fiscales (ONEm)</c:v>
                </c:pt>
                <c:pt idx="4">
                  <c:v>Fiche fiscale (ONEm)</c:v>
                </c:pt>
                <c:pt idx="5">
                  <c:v>Fiche fiscale (Loonmotor IPSS)</c:v>
                </c:pt>
                <c:pt idx="6">
                  <c:v>Demande de la prime syndicale (ONEm)</c:v>
                </c:pt>
                <c:pt idx="7">
                  <c:v>Fiche de paie (ONEm)</c:v>
                </c:pt>
                <c:pt idx="8">
                  <c:v>Fiche de paiement (Loonmotor IPSS)</c:v>
                </c:pt>
                <c:pt idx="9">
                  <c:v>Distribution légale (InterOP)</c:v>
                </c:pt>
              </c:strCache>
            </c:strRef>
          </c:cat>
          <c:val>
            <c:numRef>
              <c:f>'input graphiques eBox Citoyen'!$M$31:$M$41</c:f>
              <c:numCache>
                <c:formatCode>0.00%</c:formatCode>
                <c:ptCount val="10"/>
                <c:pt idx="0">
                  <c:v>0.89905978733790348</c:v>
                </c:pt>
                <c:pt idx="1">
                  <c:v>0.84955752212389379</c:v>
                </c:pt>
                <c:pt idx="2">
                  <c:v>0.83757388846055003</c:v>
                </c:pt>
                <c:pt idx="3">
                  <c:v>0.66849080239994729</c:v>
                </c:pt>
                <c:pt idx="4">
                  <c:v>0.66015293118096852</c:v>
                </c:pt>
                <c:pt idx="5">
                  <c:v>0.64180631186257109</c:v>
                </c:pt>
                <c:pt idx="6">
                  <c:v>0.64020582793709524</c:v>
                </c:pt>
                <c:pt idx="7">
                  <c:v>0.62093751748056158</c:v>
                </c:pt>
                <c:pt idx="8">
                  <c:v>0.61977540931463726</c:v>
                </c:pt>
                <c:pt idx="9">
                  <c:v>0.50012129380053905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1-44F4-9A3B-894D0A095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9824728"/>
        <c:axId val="519819152"/>
      </c:barChart>
      <c:catAx>
        <c:axId val="519824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819152"/>
        <c:crosses val="autoZero"/>
        <c:auto val="1"/>
        <c:lblAlgn val="ctr"/>
        <c:lblOffset val="100"/>
        <c:noMultiLvlLbl val="0"/>
      </c:catAx>
      <c:valAx>
        <c:axId val="5198191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519824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6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rPr>
              <a:t>authenticatiemiddel</a:t>
            </a:r>
            <a:endParaRPr lang="fr-BE" sz="18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56139130557661"/>
          <c:y val="0.15057673611111111"/>
          <c:w val="0.6273855204008606"/>
          <c:h val="0.65275416666666675"/>
        </c:manualLayout>
      </c:layout>
      <c:barChart>
        <c:barDir val="col"/>
        <c:grouping val="clustered"/>
        <c:varyColors val="0"/>
        <c:ser>
          <c:idx val="0"/>
          <c:order val="0"/>
          <c:tx>
            <c:v>eID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trend!$A$35:$A$68</c15:sqref>
                  </c15:fullRef>
                </c:ext>
              </c:extLst>
              <c:f>trend!$A$35:$A$57</c:f>
              <c:numCache>
                <c:formatCode>mmm\-yy</c:formatCode>
                <c:ptCount val="2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trend!$K$35:$K$68</c15:sqref>
                  </c15:fullRef>
                </c:ext>
              </c:extLst>
              <c:f>trend!$K$35:$K$57</c:f>
              <c:numCache>
                <c:formatCode>#,##0</c:formatCode>
                <c:ptCount val="23"/>
                <c:pt idx="0">
                  <c:v>65233</c:v>
                </c:pt>
                <c:pt idx="1">
                  <c:v>123396</c:v>
                </c:pt>
                <c:pt idx="2">
                  <c:v>109477</c:v>
                </c:pt>
                <c:pt idx="3">
                  <c:v>91645</c:v>
                </c:pt>
                <c:pt idx="4">
                  <c:v>40916</c:v>
                </c:pt>
                <c:pt idx="5">
                  <c:v>31893</c:v>
                </c:pt>
                <c:pt idx="6">
                  <c:v>56251</c:v>
                </c:pt>
                <c:pt idx="7">
                  <c:v>59819</c:v>
                </c:pt>
                <c:pt idx="8">
                  <c:v>37174</c:v>
                </c:pt>
                <c:pt idx="9">
                  <c:v>32690</c:v>
                </c:pt>
                <c:pt idx="10">
                  <c:v>92458</c:v>
                </c:pt>
                <c:pt idx="11">
                  <c:v>67659</c:v>
                </c:pt>
                <c:pt idx="12">
                  <c:v>52306</c:v>
                </c:pt>
                <c:pt idx="13">
                  <c:v>116216</c:v>
                </c:pt>
                <c:pt idx="14">
                  <c:v>90409</c:v>
                </c:pt>
                <c:pt idx="15">
                  <c:v>62854</c:v>
                </c:pt>
                <c:pt idx="16">
                  <c:v>37982</c:v>
                </c:pt>
                <c:pt idx="17">
                  <c:v>28844</c:v>
                </c:pt>
                <c:pt idx="18">
                  <c:v>38302</c:v>
                </c:pt>
                <c:pt idx="19">
                  <c:v>60411</c:v>
                </c:pt>
                <c:pt idx="20">
                  <c:v>41784</c:v>
                </c:pt>
                <c:pt idx="21">
                  <c:v>99658</c:v>
                </c:pt>
                <c:pt idx="22">
                  <c:v>66462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E-49D2-A3C5-5B74C2128757}"/>
            </c:ext>
          </c:extLst>
        </c:ser>
        <c:ser>
          <c:idx val="1"/>
          <c:order val="1"/>
          <c:tx>
            <c:v>Token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trend!$A$35:$A$68</c15:sqref>
                  </c15:fullRef>
                </c:ext>
              </c:extLst>
              <c:f>trend!$A$35:$A$57</c:f>
              <c:numCache>
                <c:formatCode>mmm\-yy</c:formatCode>
                <c:ptCount val="2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trend!$M$35:$M$68</c15:sqref>
                  </c15:fullRef>
                </c:ext>
              </c:extLst>
              <c:f>trend!$M$35:$M$57</c:f>
              <c:numCache>
                <c:formatCode>#,##0</c:formatCode>
                <c:ptCount val="23"/>
                <c:pt idx="0">
                  <c:v>21447</c:v>
                </c:pt>
                <c:pt idx="1">
                  <c:v>38430</c:v>
                </c:pt>
                <c:pt idx="2">
                  <c:v>30881</c:v>
                </c:pt>
                <c:pt idx="3">
                  <c:v>23173</c:v>
                </c:pt>
                <c:pt idx="4">
                  <c:v>9719</c:v>
                </c:pt>
                <c:pt idx="5">
                  <c:v>6227</c:v>
                </c:pt>
                <c:pt idx="6">
                  <c:v>14124</c:v>
                </c:pt>
                <c:pt idx="7">
                  <c:v>14065</c:v>
                </c:pt>
                <c:pt idx="8">
                  <c:v>6706</c:v>
                </c:pt>
                <c:pt idx="9">
                  <c:v>5780</c:v>
                </c:pt>
                <c:pt idx="10">
                  <c:v>26416</c:v>
                </c:pt>
                <c:pt idx="11">
                  <c:v>15812</c:v>
                </c:pt>
                <c:pt idx="12">
                  <c:v>11751</c:v>
                </c:pt>
                <c:pt idx="13">
                  <c:v>32384</c:v>
                </c:pt>
                <c:pt idx="14">
                  <c:v>18904</c:v>
                </c:pt>
                <c:pt idx="15">
                  <c:v>12911</c:v>
                </c:pt>
                <c:pt idx="16">
                  <c:v>7513</c:v>
                </c:pt>
                <c:pt idx="17">
                  <c:v>5381</c:v>
                </c:pt>
                <c:pt idx="18">
                  <c:v>7182</c:v>
                </c:pt>
                <c:pt idx="19">
                  <c:v>14657</c:v>
                </c:pt>
                <c:pt idx="20">
                  <c:v>9103</c:v>
                </c:pt>
                <c:pt idx="21">
                  <c:v>29645</c:v>
                </c:pt>
                <c:pt idx="22">
                  <c:v>13985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6E-49D2-A3C5-5B74C2128757}"/>
            </c:ext>
          </c:extLst>
        </c:ser>
        <c:ser>
          <c:idx val="2"/>
          <c:order val="2"/>
          <c:tx>
            <c:v>TOTP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trend!$A$35:$A$68</c15:sqref>
                  </c15:fullRef>
                </c:ext>
              </c:extLst>
              <c:f>trend!$A$35:$A$57</c:f>
              <c:numCache>
                <c:formatCode>mmm\-yy</c:formatCode>
                <c:ptCount val="23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trend!$O$35:$O$68</c15:sqref>
                  </c15:fullRef>
                </c:ext>
              </c:extLst>
              <c:f>trend!$O$35:$O$57</c:f>
              <c:numCache>
                <c:formatCode>#,##0</c:formatCode>
                <c:ptCount val="23"/>
                <c:pt idx="1">
                  <c:v>2234</c:v>
                </c:pt>
                <c:pt idx="2">
                  <c:v>2372</c:v>
                </c:pt>
                <c:pt idx="3">
                  <c:v>1506</c:v>
                </c:pt>
                <c:pt idx="4">
                  <c:v>639</c:v>
                </c:pt>
                <c:pt idx="5">
                  <c:v>652</c:v>
                </c:pt>
                <c:pt idx="6">
                  <c:v>1239</c:v>
                </c:pt>
                <c:pt idx="7">
                  <c:v>1476</c:v>
                </c:pt>
                <c:pt idx="8">
                  <c:v>887</c:v>
                </c:pt>
                <c:pt idx="9">
                  <c:v>950</c:v>
                </c:pt>
                <c:pt idx="10">
                  <c:v>10217</c:v>
                </c:pt>
                <c:pt idx="11">
                  <c:v>10473</c:v>
                </c:pt>
                <c:pt idx="12">
                  <c:v>9509</c:v>
                </c:pt>
                <c:pt idx="13">
                  <c:v>25246</c:v>
                </c:pt>
                <c:pt idx="14">
                  <c:v>20554</c:v>
                </c:pt>
                <c:pt idx="15">
                  <c:v>16861</c:v>
                </c:pt>
                <c:pt idx="16">
                  <c:v>12171</c:v>
                </c:pt>
                <c:pt idx="17">
                  <c:v>9470</c:v>
                </c:pt>
                <c:pt idx="18">
                  <c:v>16287</c:v>
                </c:pt>
                <c:pt idx="19">
                  <c:v>31105</c:v>
                </c:pt>
                <c:pt idx="20">
                  <c:v>20082</c:v>
                </c:pt>
                <c:pt idx="21">
                  <c:v>74331</c:v>
                </c:pt>
                <c:pt idx="22">
                  <c:v>34483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6E-49D2-A3C5-5B74C2128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42944"/>
        <c:axId val="12942288"/>
      </c:barChart>
      <c:dateAx>
        <c:axId val="129429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2288"/>
        <c:crosses val="autoZero"/>
        <c:auto val="1"/>
        <c:lblOffset val="100"/>
        <c:baseTimeUnit val="months"/>
      </c:dateAx>
      <c:valAx>
        <c:axId val="1294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50653309853485"/>
          <c:y val="0.38954652777777776"/>
          <c:w val="0.15659820360940377"/>
          <c:h val="0.22324374999999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[20190301_eBox_Burger_statistieken.xlsx]Sheet2!PivotTable1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l-BE" sz="1800" b="1" i="0" baseline="0">
                <a:solidFill>
                  <a:srgbClr val="0070C0"/>
                </a:solidFill>
                <a:effectLst/>
              </a:rPr>
              <a:t>aantal documenten per verzender</a:t>
            </a:r>
            <a:endParaRPr lang="nl-BE">
              <a:solidFill>
                <a:srgbClr val="0070C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E407-4539-B825-83C530FFF5CB}"/>
              </c:ext>
            </c:extLst>
          </c:dPt>
          <c:dLbls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E407-4539-B825-83C530FFF5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Sheet2!$A$4:$A$23</c:f>
              <c:strCache>
                <c:ptCount val="19"/>
                <c:pt idx="0">
                  <c:v>POD MI</c:v>
                </c:pt>
                <c:pt idx="1">
                  <c:v>e-Gezondheid</c:v>
                </c:pt>
                <c:pt idx="2">
                  <c:v>FEDRIS</c:v>
                </c:pt>
                <c:pt idx="3">
                  <c:v>JPL Solutions</c:v>
                </c:pt>
                <c:pt idx="4">
                  <c:v>FSO</c:v>
                </c:pt>
                <c:pt idx="5">
                  <c:v>InterUI</c:v>
                </c:pt>
                <c:pt idx="6">
                  <c:v>OCMW Antwerpen</c:v>
                </c:pt>
                <c:pt idx="7">
                  <c:v>Zenito </c:v>
                </c:pt>
                <c:pt idx="8">
                  <c:v>Loonmotor IOSZ</c:v>
                </c:pt>
                <c:pt idx="9">
                  <c:v>OVP</c:v>
                </c:pt>
                <c:pt idx="10">
                  <c:v>NIC</c:v>
                </c:pt>
                <c:pt idx="11">
                  <c:v>OFP</c:v>
                </c:pt>
                <c:pt idx="12">
                  <c:v>RSZ</c:v>
                </c:pt>
                <c:pt idx="13">
                  <c:v>HZIV</c:v>
                </c:pt>
                <c:pt idx="14">
                  <c:v>CORILUS</c:v>
                </c:pt>
                <c:pt idx="15">
                  <c:v>FAMIFED</c:v>
                </c:pt>
                <c:pt idx="16">
                  <c:v>RVA</c:v>
                </c:pt>
                <c:pt idx="17">
                  <c:v>SIGeDIS</c:v>
                </c:pt>
                <c:pt idx="18">
                  <c:v>RJV</c:v>
                </c:pt>
              </c:strCache>
            </c:strRef>
          </c:cat>
          <c:val>
            <c:numRef>
              <c:f>Sheet2!$B$4:$B$23</c:f>
              <c:numCache>
                <c:formatCode>#,##0</c:formatCode>
                <c:ptCount val="19"/>
                <c:pt idx="0">
                  <c:v>10</c:v>
                </c:pt>
                <c:pt idx="1">
                  <c:v>499</c:v>
                </c:pt>
                <c:pt idx="2">
                  <c:v>11665</c:v>
                </c:pt>
                <c:pt idx="3">
                  <c:v>11881</c:v>
                </c:pt>
                <c:pt idx="4">
                  <c:v>19298</c:v>
                </c:pt>
                <c:pt idx="5">
                  <c:v>74204</c:v>
                </c:pt>
                <c:pt idx="6">
                  <c:v>100655</c:v>
                </c:pt>
                <c:pt idx="7">
                  <c:v>301027</c:v>
                </c:pt>
                <c:pt idx="8">
                  <c:v>530087</c:v>
                </c:pt>
                <c:pt idx="9">
                  <c:v>624717</c:v>
                </c:pt>
                <c:pt idx="10">
                  <c:v>653431</c:v>
                </c:pt>
                <c:pt idx="11">
                  <c:v>951821</c:v>
                </c:pt>
                <c:pt idx="12">
                  <c:v>1168991</c:v>
                </c:pt>
                <c:pt idx="13">
                  <c:v>1666718</c:v>
                </c:pt>
                <c:pt idx="14">
                  <c:v>1917204</c:v>
                </c:pt>
                <c:pt idx="15">
                  <c:v>1922743</c:v>
                </c:pt>
                <c:pt idx="16">
                  <c:v>5001236</c:v>
                </c:pt>
                <c:pt idx="17">
                  <c:v>12560635</c:v>
                </c:pt>
                <c:pt idx="18">
                  <c:v>15042206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18-4D7D-A646-E2842DA75E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35538904"/>
        <c:axId val="535528408"/>
      </c:barChart>
      <c:catAx>
        <c:axId val="535538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528408"/>
        <c:crosses val="autoZero"/>
        <c:auto val="1"/>
        <c:lblAlgn val="ctr"/>
        <c:lblOffset val="100"/>
        <c:noMultiLvlLbl val="0"/>
      </c:catAx>
      <c:valAx>
        <c:axId val="53552840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535538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[20190301_eBox_Burger_statistieken.xlsx]Sheet1!PivotTable2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Nombre de documents par émetteur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Sheet1!$I$3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Sheet1!$H$4:$H$22</c:f>
              <c:strCache>
                <c:ptCount val="18"/>
                <c:pt idx="0">
                  <c:v>SPP IS</c:v>
                </c:pt>
                <c:pt idx="1">
                  <c:v>e-Santé</c:v>
                </c:pt>
                <c:pt idx="2">
                  <c:v>FEDRIS</c:v>
                </c:pt>
                <c:pt idx="3">
                  <c:v>FFE</c:v>
                </c:pt>
                <c:pt idx="4">
                  <c:v>CPAS Anvers</c:v>
                </c:pt>
                <c:pt idx="5">
                  <c:v>InterOP</c:v>
                </c:pt>
                <c:pt idx="6">
                  <c:v>Zenito CAS</c:v>
                </c:pt>
                <c:pt idx="7">
                  <c:v>Loonmotor IPSS</c:v>
                </c:pt>
                <c:pt idx="8">
                  <c:v>OVP</c:v>
                </c:pt>
                <c:pt idx="9">
                  <c:v>OFP</c:v>
                </c:pt>
                <c:pt idx="10">
                  <c:v>CIN</c:v>
                </c:pt>
                <c:pt idx="11">
                  <c:v>CORILUS </c:v>
                </c:pt>
                <c:pt idx="12">
                  <c:v>ONSS</c:v>
                </c:pt>
                <c:pt idx="13">
                  <c:v>CAAMI</c:v>
                </c:pt>
                <c:pt idx="14">
                  <c:v>FAMIFED</c:v>
                </c:pt>
                <c:pt idx="15">
                  <c:v>ONEM</c:v>
                </c:pt>
                <c:pt idx="16">
                  <c:v>SIGeDIS</c:v>
                </c:pt>
                <c:pt idx="17">
                  <c:v>ONVA</c:v>
                </c:pt>
              </c:strCache>
            </c:strRef>
          </c:cat>
          <c:val>
            <c:numRef>
              <c:f>Sheet1!$I$4:$I$22</c:f>
              <c:numCache>
                <c:formatCode>General</c:formatCode>
                <c:ptCount val="18"/>
                <c:pt idx="0">
                  <c:v>7</c:v>
                </c:pt>
                <c:pt idx="1">
                  <c:v>8</c:v>
                </c:pt>
                <c:pt idx="2">
                  <c:v>11663</c:v>
                </c:pt>
                <c:pt idx="3">
                  <c:v>19298</c:v>
                </c:pt>
                <c:pt idx="4">
                  <c:v>53177</c:v>
                </c:pt>
                <c:pt idx="5">
                  <c:v>74200</c:v>
                </c:pt>
                <c:pt idx="6">
                  <c:v>301023</c:v>
                </c:pt>
                <c:pt idx="7">
                  <c:v>381136</c:v>
                </c:pt>
                <c:pt idx="8">
                  <c:v>398540</c:v>
                </c:pt>
                <c:pt idx="9">
                  <c:v>605772</c:v>
                </c:pt>
                <c:pt idx="10">
                  <c:v>653427</c:v>
                </c:pt>
                <c:pt idx="11">
                  <c:v>971084</c:v>
                </c:pt>
                <c:pt idx="12">
                  <c:v>996838</c:v>
                </c:pt>
                <c:pt idx="13">
                  <c:v>1222328</c:v>
                </c:pt>
                <c:pt idx="14">
                  <c:v>1267140</c:v>
                </c:pt>
                <c:pt idx="15">
                  <c:v>3604091</c:v>
                </c:pt>
                <c:pt idx="16">
                  <c:v>8046131</c:v>
                </c:pt>
                <c:pt idx="17">
                  <c:v>13269509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7-487F-BB3A-1CEB36C87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4935528"/>
        <c:axId val="504929952"/>
      </c:barChart>
      <c:catAx>
        <c:axId val="504935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929952"/>
        <c:crosses val="autoZero"/>
        <c:auto val="1"/>
        <c:lblAlgn val="ctr"/>
        <c:lblOffset val="100"/>
        <c:noMultiLvlLbl val="0"/>
      </c:catAx>
      <c:valAx>
        <c:axId val="5049299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4935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[20190301_eBox_Burger_statistieken.xlsx]Sheet1!PivotTable3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7335892388451443"/>
          <c:y val="0.18560185185185185"/>
          <c:w val="0.75933552055993003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Sheet1!$B$26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Sheet1!$A$27:$A$37</c:f>
              <c:strCache>
                <c:ptCount val="10"/>
                <c:pt idx="0">
                  <c:v>OFP</c:v>
                </c:pt>
                <c:pt idx="1">
                  <c:v>CIN</c:v>
                </c:pt>
                <c:pt idx="2">
                  <c:v>FAMIFED</c:v>
                </c:pt>
                <c:pt idx="3">
                  <c:v>CAAMI</c:v>
                </c:pt>
                <c:pt idx="4">
                  <c:v>Loonmotor IPSS</c:v>
                </c:pt>
                <c:pt idx="5">
                  <c:v>eBox</c:v>
                </c:pt>
                <c:pt idx="6">
                  <c:v>SIGeDIS</c:v>
                </c:pt>
                <c:pt idx="7">
                  <c:v>ONVA</c:v>
                </c:pt>
                <c:pt idx="8">
                  <c:v>ONEM</c:v>
                </c:pt>
                <c:pt idx="9">
                  <c:v>(blank)</c:v>
                </c:pt>
              </c:strCache>
            </c:strRef>
          </c:cat>
          <c:val>
            <c:numRef>
              <c:f>Sheet1!$B$27:$B$37</c:f>
              <c:numCache>
                <c:formatCode>#,##0</c:formatCode>
                <c:ptCount val="10"/>
                <c:pt idx="0">
                  <c:v>34560</c:v>
                </c:pt>
                <c:pt idx="1">
                  <c:v>35039</c:v>
                </c:pt>
                <c:pt idx="2">
                  <c:v>40907</c:v>
                </c:pt>
                <c:pt idx="3">
                  <c:v>44742</c:v>
                </c:pt>
                <c:pt idx="4">
                  <c:v>235322</c:v>
                </c:pt>
                <c:pt idx="5">
                  <c:v>338733</c:v>
                </c:pt>
                <c:pt idx="6">
                  <c:v>391799</c:v>
                </c:pt>
                <c:pt idx="7">
                  <c:v>569990</c:v>
                </c:pt>
                <c:pt idx="8">
                  <c:v>833505</c:v>
                </c:pt>
                <c:pt idx="9">
                  <c:v>4933193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A-45B9-A82C-F5C3538411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6335048"/>
        <c:axId val="626341608"/>
      </c:barChart>
      <c:catAx>
        <c:axId val="626335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341608"/>
        <c:crosses val="autoZero"/>
        <c:auto val="1"/>
        <c:lblAlgn val="ctr"/>
        <c:lblOffset val="100"/>
        <c:noMultiLvlLbl val="0"/>
      </c:catAx>
      <c:valAx>
        <c:axId val="62634160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26335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[20190301_eBox_Burger_statistieken.xlsx]Sheet6!PivotTable7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Sheet6!$B$3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Sheet6!$A$4:$A$22</c:f>
              <c:strCache>
                <c:ptCount val="18"/>
                <c:pt idx="0">
                  <c:v>POD MI</c:v>
                </c:pt>
                <c:pt idx="1">
                  <c:v>e-Gezondheid</c:v>
                </c:pt>
                <c:pt idx="2">
                  <c:v>FEDRIS</c:v>
                </c:pt>
                <c:pt idx="3">
                  <c:v>FSO</c:v>
                </c:pt>
                <c:pt idx="4">
                  <c:v>OCMW Antwerpen</c:v>
                </c:pt>
                <c:pt idx="5">
                  <c:v>InterUI</c:v>
                </c:pt>
                <c:pt idx="6">
                  <c:v>Zenito </c:v>
                </c:pt>
                <c:pt idx="7">
                  <c:v>Loonmotor IOSZ</c:v>
                </c:pt>
                <c:pt idx="8">
                  <c:v>OVP</c:v>
                </c:pt>
                <c:pt idx="9">
                  <c:v>OFP</c:v>
                </c:pt>
                <c:pt idx="10">
                  <c:v>NIC</c:v>
                </c:pt>
                <c:pt idx="11">
                  <c:v>CORILUS</c:v>
                </c:pt>
                <c:pt idx="12">
                  <c:v>RSZ</c:v>
                </c:pt>
                <c:pt idx="13">
                  <c:v>HZIV</c:v>
                </c:pt>
                <c:pt idx="14">
                  <c:v>FAMIFED</c:v>
                </c:pt>
                <c:pt idx="15">
                  <c:v>RVA</c:v>
                </c:pt>
                <c:pt idx="16">
                  <c:v>SIGeDIS</c:v>
                </c:pt>
                <c:pt idx="17">
                  <c:v>RJV</c:v>
                </c:pt>
              </c:strCache>
            </c:strRef>
          </c:cat>
          <c:val>
            <c:numRef>
              <c:f>Sheet6!$B$4:$B$22</c:f>
              <c:numCache>
                <c:formatCode>#,##0</c:formatCode>
                <c:ptCount val="18"/>
                <c:pt idx="0">
                  <c:v>7</c:v>
                </c:pt>
                <c:pt idx="1">
                  <c:v>8</c:v>
                </c:pt>
                <c:pt idx="2">
                  <c:v>11663</c:v>
                </c:pt>
                <c:pt idx="3">
                  <c:v>19298</c:v>
                </c:pt>
                <c:pt idx="4">
                  <c:v>53177</c:v>
                </c:pt>
                <c:pt idx="5">
                  <c:v>74200</c:v>
                </c:pt>
                <c:pt idx="6">
                  <c:v>301023</c:v>
                </c:pt>
                <c:pt idx="7">
                  <c:v>381136</c:v>
                </c:pt>
                <c:pt idx="8">
                  <c:v>398540</c:v>
                </c:pt>
                <c:pt idx="9">
                  <c:v>605772</c:v>
                </c:pt>
                <c:pt idx="10">
                  <c:v>653427</c:v>
                </c:pt>
                <c:pt idx="11">
                  <c:v>971084</c:v>
                </c:pt>
                <c:pt idx="12">
                  <c:v>996838</c:v>
                </c:pt>
                <c:pt idx="13">
                  <c:v>1222328</c:v>
                </c:pt>
                <c:pt idx="14">
                  <c:v>1267140</c:v>
                </c:pt>
                <c:pt idx="15">
                  <c:v>3604091</c:v>
                </c:pt>
                <c:pt idx="16">
                  <c:v>8046131</c:v>
                </c:pt>
                <c:pt idx="17">
                  <c:v>13269509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3-4719-869F-1101B25697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31075536"/>
        <c:axId val="205047584"/>
      </c:barChart>
      <c:catAx>
        <c:axId val="631075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047584"/>
        <c:crosses val="autoZero"/>
        <c:auto val="1"/>
        <c:lblAlgn val="ctr"/>
        <c:lblOffset val="100"/>
        <c:noMultiLvlLbl val="0"/>
      </c:catAx>
      <c:valAx>
        <c:axId val="205047584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3107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[20190301_eBox_Burger_statistieken.xlsx]Sheet6!PivotTable8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Sheet6!$B$29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Sheet6!$A$30:$A$63</c:f>
              <c:strCache>
                <c:ptCount val="33"/>
                <c:pt idx="0">
                  <c:v>Aangetekende beslissingsbrief</c:v>
                </c:pt>
                <c:pt idx="1">
                  <c:v>Aanvraag van de vakbondspremie</c:v>
                </c:pt>
                <c:pt idx="2">
                  <c:v>Antwoorddocument</c:v>
                </c:pt>
                <c:pt idx="3">
                  <c:v>Arbeidsongeschiktheidsattest</c:v>
                </c:pt>
                <c:pt idx="4">
                  <c:v>Attest</c:v>
                </c:pt>
                <c:pt idx="5">
                  <c:v>Belastingsfiches</c:v>
                </c:pt>
                <c:pt idx="6">
                  <c:v>Bericht van Sigedis naar burgers</c:v>
                </c:pt>
                <c:pt idx="7">
                  <c:v>Beschikbaarheid fiscale fiche</c:v>
                </c:pt>
                <c:pt idx="8">
                  <c:v>Beschikbaarheid van het rekeninguittreksel.</c:v>
                </c:pt>
                <c:pt idx="9">
                  <c:v>Beslissing C62</c:v>
                </c:pt>
                <c:pt idx="10">
                  <c:v>Bewijsstuk patiënt</c:v>
                </c:pt>
                <c:pt idx="11">
                  <c:v>C61 Aanvraagformulier van vermindering van prestaties</c:v>
                </c:pt>
                <c:pt idx="12">
                  <c:v>Communicatie HZIV</c:v>
                </c:pt>
                <c:pt idx="13">
                  <c:v>Contract Geïndividualiseerd Project MI</c:v>
                </c:pt>
                <c:pt idx="14">
                  <c:v>Eerste contact met de sector Jaarlijkse Vakantie</c:v>
                </c:pt>
                <c:pt idx="15">
                  <c:v>Extract van uw interim werk relaties</c:v>
                </c:pt>
                <c:pt idx="16">
                  <c:v>Fiche fiscale</c:v>
                </c:pt>
                <c:pt idx="17">
                  <c:v>Fiscaal attest 281.18</c:v>
                </c:pt>
                <c:pt idx="18">
                  <c:v>Fiscale fiche</c:v>
                </c:pt>
                <c:pt idx="19">
                  <c:v>Fiscale fiche 281.10, 281.11, 281.12, 281.18, 281.25</c:v>
                </c:pt>
                <c:pt idx="20">
                  <c:v>Horeca@work attest</c:v>
                </c:pt>
                <c:pt idx="21">
                  <c:v>Jaaroverzicht loongegevens fiscaal jaar 2013</c:v>
                </c:pt>
                <c:pt idx="22">
                  <c:v>Maandelijkse verspreiding</c:v>
                </c:pt>
                <c:pt idx="23">
                  <c:v>Pensioendossier opgemaakt door het pensioenfonds van de Federale non-profit/social-profitsector</c:v>
                </c:pt>
                <c:pt idx="24">
                  <c:v>Pensioendossier opgemaakt door het pensioenfonds van de Vlaamse non-profit/social-profitsector</c:v>
                </c:pt>
                <c:pt idx="25">
                  <c:v>Punctueel</c:v>
                </c:pt>
                <c:pt idx="26">
                  <c:v>Student@work attest</c:v>
                </c:pt>
                <c:pt idx="27">
                  <c:v>Tijdskredit attest</c:v>
                </c:pt>
                <c:pt idx="28">
                  <c:v>Weddefiche</c:v>
                </c:pt>
                <c:pt idx="29">
                  <c:v>Werkkaart - ACTIVA</c:v>
                </c:pt>
                <c:pt idx="30">
                  <c:v>Werkkaart - START</c:v>
                </c:pt>
                <c:pt idx="31">
                  <c:v>Wettelijke trimestriële verspreiding</c:v>
                </c:pt>
                <c:pt idx="32">
                  <c:v>Wettelijke verspreiding</c:v>
                </c:pt>
              </c:strCache>
            </c:strRef>
          </c:cat>
          <c:val>
            <c:numRef>
              <c:f>Sheet6!$B$30:$B$63</c:f>
              <c:numCache>
                <c:formatCode>General</c:formatCode>
                <c:ptCount val="33"/>
                <c:pt idx="0">
                  <c:v>1.120785301916242E-2</c:v>
                </c:pt>
                <c:pt idx="1">
                  <c:v>0.6317067530064755</c:v>
                </c:pt>
                <c:pt idx="2">
                  <c:v>0.29693231077025678</c:v>
                </c:pt>
                <c:pt idx="3">
                  <c:v>1</c:v>
                </c:pt>
                <c:pt idx="4">
                  <c:v>1</c:v>
                </c:pt>
                <c:pt idx="5">
                  <c:v>3.2581668524393384E-2</c:v>
                </c:pt>
                <c:pt idx="6">
                  <c:v>4.8694086636173334E-2</c:v>
                </c:pt>
                <c:pt idx="7">
                  <c:v>4.4335616890364492E-2</c:v>
                </c:pt>
                <c:pt idx="8">
                  <c:v>3.8830995206492094E-2</c:v>
                </c:pt>
                <c:pt idx="9">
                  <c:v>0.2134799011844257</c:v>
                </c:pt>
                <c:pt idx="10">
                  <c:v>4.1409662497672473E-2</c:v>
                </c:pt>
                <c:pt idx="11">
                  <c:v>0.45147582255404117</c:v>
                </c:pt>
                <c:pt idx="12">
                  <c:v>3.6603923005936213E-2</c:v>
                </c:pt>
                <c:pt idx="13">
                  <c:v>0.5</c:v>
                </c:pt>
                <c:pt idx="14">
                  <c:v>4.7675180034543248E-2</c:v>
                </c:pt>
                <c:pt idx="15">
                  <c:v>0.84862385321100919</c:v>
                </c:pt>
                <c:pt idx="16">
                  <c:v>2.1373782069808618E-2</c:v>
                </c:pt>
                <c:pt idx="17">
                  <c:v>0.16389147230921886</c:v>
                </c:pt>
                <c:pt idx="18">
                  <c:v>0.65654587953906451</c:v>
                </c:pt>
                <c:pt idx="19">
                  <c:v>0.65691629243031113</c:v>
                </c:pt>
                <c:pt idx="20">
                  <c:v>0.36442953020134228</c:v>
                </c:pt>
                <c:pt idx="21">
                  <c:v>0.66849080239994729</c:v>
                </c:pt>
                <c:pt idx="22">
                  <c:v>0</c:v>
                </c:pt>
                <c:pt idx="23">
                  <c:v>5.7051167766090212E-2</c:v>
                </c:pt>
                <c:pt idx="24">
                  <c:v>7.0660410498318865E-2</c:v>
                </c:pt>
                <c:pt idx="25">
                  <c:v>6.4785770853887564E-2</c:v>
                </c:pt>
                <c:pt idx="26">
                  <c:v>2.3894972022060302E-2</c:v>
                </c:pt>
                <c:pt idx="27">
                  <c:v>0.45999861467063796</c:v>
                </c:pt>
                <c:pt idx="28">
                  <c:v>1.2385881701515165</c:v>
                </c:pt>
                <c:pt idx="29">
                  <c:v>0.89897489228940719</c:v>
                </c:pt>
                <c:pt idx="30">
                  <c:v>0.83731688511950653</c:v>
                </c:pt>
                <c:pt idx="31">
                  <c:v>5.3623598729770058E-2</c:v>
                </c:pt>
                <c:pt idx="32">
                  <c:v>0.39787061994609163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09-48A9-88FA-FBC5151FB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8318448"/>
        <c:axId val="418321400"/>
      </c:barChart>
      <c:catAx>
        <c:axId val="418318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321400"/>
        <c:crosses val="autoZero"/>
        <c:auto val="1"/>
        <c:lblAlgn val="ctr"/>
        <c:lblOffset val="100"/>
        <c:noMultiLvlLbl val="0"/>
      </c:catAx>
      <c:valAx>
        <c:axId val="418321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831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[20190301_eBox_Burger_statistieken.xlsx]Sheet2!PivotTable1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Sheet2!$A$4:$A$23</c:f>
              <c:strCache>
                <c:ptCount val="19"/>
                <c:pt idx="0">
                  <c:v>POD MI</c:v>
                </c:pt>
                <c:pt idx="1">
                  <c:v>e-Gezondheid</c:v>
                </c:pt>
                <c:pt idx="2">
                  <c:v>FEDRIS</c:v>
                </c:pt>
                <c:pt idx="3">
                  <c:v>JPL Solutions</c:v>
                </c:pt>
                <c:pt idx="4">
                  <c:v>FSO</c:v>
                </c:pt>
                <c:pt idx="5">
                  <c:v>InterUI</c:v>
                </c:pt>
                <c:pt idx="6">
                  <c:v>OCMW Antwerpen</c:v>
                </c:pt>
                <c:pt idx="7">
                  <c:v>Zenito </c:v>
                </c:pt>
                <c:pt idx="8">
                  <c:v>Loonmotor IOSZ</c:v>
                </c:pt>
                <c:pt idx="9">
                  <c:v>OVP</c:v>
                </c:pt>
                <c:pt idx="10">
                  <c:v>NIC</c:v>
                </c:pt>
                <c:pt idx="11">
                  <c:v>OFP</c:v>
                </c:pt>
                <c:pt idx="12">
                  <c:v>RSZ</c:v>
                </c:pt>
                <c:pt idx="13">
                  <c:v>HZIV</c:v>
                </c:pt>
                <c:pt idx="14">
                  <c:v>CORILUS</c:v>
                </c:pt>
                <c:pt idx="15">
                  <c:v>FAMIFED</c:v>
                </c:pt>
                <c:pt idx="16">
                  <c:v>RVA</c:v>
                </c:pt>
                <c:pt idx="17">
                  <c:v>SIGeDIS</c:v>
                </c:pt>
                <c:pt idx="18">
                  <c:v>RJV</c:v>
                </c:pt>
              </c:strCache>
            </c:strRef>
          </c:cat>
          <c:val>
            <c:numRef>
              <c:f>Sheet2!$B$4:$B$23</c:f>
              <c:numCache>
                <c:formatCode>#,##0</c:formatCode>
                <c:ptCount val="19"/>
                <c:pt idx="0">
                  <c:v>10</c:v>
                </c:pt>
                <c:pt idx="1">
                  <c:v>499</c:v>
                </c:pt>
                <c:pt idx="2">
                  <c:v>11665</c:v>
                </c:pt>
                <c:pt idx="3">
                  <c:v>11881</c:v>
                </c:pt>
                <c:pt idx="4">
                  <c:v>19298</c:v>
                </c:pt>
                <c:pt idx="5">
                  <c:v>74204</c:v>
                </c:pt>
                <c:pt idx="6">
                  <c:v>100655</c:v>
                </c:pt>
                <c:pt idx="7">
                  <c:v>301027</c:v>
                </c:pt>
                <c:pt idx="8">
                  <c:v>530087</c:v>
                </c:pt>
                <c:pt idx="9">
                  <c:v>624717</c:v>
                </c:pt>
                <c:pt idx="10">
                  <c:v>653431</c:v>
                </c:pt>
                <c:pt idx="11">
                  <c:v>951821</c:v>
                </c:pt>
                <c:pt idx="12">
                  <c:v>1168991</c:v>
                </c:pt>
                <c:pt idx="13">
                  <c:v>1666718</c:v>
                </c:pt>
                <c:pt idx="14">
                  <c:v>1917204</c:v>
                </c:pt>
                <c:pt idx="15">
                  <c:v>1922743</c:v>
                </c:pt>
                <c:pt idx="16">
                  <c:v>5001236</c:v>
                </c:pt>
                <c:pt idx="17">
                  <c:v>12560635</c:v>
                </c:pt>
                <c:pt idx="18">
                  <c:v>15042206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0-4614-AAE0-95029AAE6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5538904"/>
        <c:axId val="535528408"/>
      </c:barChart>
      <c:catAx>
        <c:axId val="535538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528408"/>
        <c:crosses val="autoZero"/>
        <c:auto val="1"/>
        <c:lblAlgn val="ctr"/>
        <c:lblOffset val="100"/>
        <c:noMultiLvlLbl val="0"/>
      </c:catAx>
      <c:valAx>
        <c:axId val="535528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538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57153</xdr:colOff>
      <xdr:row>1</xdr:row>
      <xdr:rowOff>175531</xdr:rowOff>
    </xdr:from>
    <xdr:to>
      <xdr:col>8</xdr:col>
      <xdr:colOff>558582</xdr:colOff>
      <xdr:row>17</xdr:row>
      <xdr:rowOff>7531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57153</xdr:colOff>
      <xdr:row>17</xdr:row>
      <xdr:rowOff>190339</xdr:rowOff>
    </xdr:from>
    <xdr:to>
      <xdr:col>8</xdr:col>
      <xdr:colOff>558582</xdr:colOff>
      <xdr:row>33</xdr:row>
      <xdr:rowOff>43438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57153</xdr:colOff>
      <xdr:row>34</xdr:row>
      <xdr:rowOff>93549</xdr:rowOff>
    </xdr:from>
    <xdr:to>
      <xdr:col>8</xdr:col>
      <xdr:colOff>558582</xdr:colOff>
      <xdr:row>49</xdr:row>
      <xdr:rowOff>116049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71436</xdr:colOff>
      <xdr:row>1</xdr:row>
      <xdr:rowOff>166687</xdr:rowOff>
    </xdr:from>
    <xdr:to>
      <xdr:col>19</xdr:col>
      <xdr:colOff>440531</xdr:colOff>
      <xdr:row>33</xdr:row>
      <xdr:rowOff>43438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3</xdr:row>
      <xdr:rowOff>142875</xdr:rowOff>
    </xdr:from>
    <xdr:to>
      <xdr:col>11</xdr:col>
      <xdr:colOff>371475</xdr:colOff>
      <xdr:row>21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1262062</xdr:colOff>
      <xdr:row>25</xdr:row>
      <xdr:rowOff>23811</xdr:rowOff>
    </xdr:from>
    <xdr:to>
      <xdr:col>8</xdr:col>
      <xdr:colOff>490537</xdr:colOff>
      <xdr:row>42</xdr:row>
      <xdr:rowOff>180974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</xdr:row>
      <xdr:rowOff>161925</xdr:rowOff>
    </xdr:from>
    <xdr:to>
      <xdr:col>13</xdr:col>
      <xdr:colOff>361950</xdr:colOff>
      <xdr:row>25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523875</xdr:colOff>
      <xdr:row>27</xdr:row>
      <xdr:rowOff>61912</xdr:rowOff>
    </xdr:from>
    <xdr:to>
      <xdr:col>10</xdr:col>
      <xdr:colOff>219075</xdr:colOff>
      <xdr:row>41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15</xdr:row>
      <xdr:rowOff>71437</xdr:rowOff>
    </xdr:from>
    <xdr:to>
      <xdr:col>15</xdr:col>
      <xdr:colOff>561975</xdr:colOff>
      <xdr:row>29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1</xdr:row>
      <xdr:rowOff>185737</xdr:rowOff>
    </xdr:from>
    <xdr:to>
      <xdr:col>5</xdr:col>
      <xdr:colOff>2438400</xdr:colOff>
      <xdr:row>18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</xdr:colOff>
      <xdr:row>20</xdr:row>
      <xdr:rowOff>14286</xdr:rowOff>
    </xdr:from>
    <xdr:to>
      <xdr:col>5</xdr:col>
      <xdr:colOff>2400299</xdr:colOff>
      <xdr:row>37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</xdr:colOff>
      <xdr:row>38</xdr:row>
      <xdr:rowOff>0</xdr:rowOff>
    </xdr:from>
    <xdr:to>
      <xdr:col>5</xdr:col>
      <xdr:colOff>2409825</xdr:colOff>
      <xdr:row>50</xdr:row>
      <xdr:rowOff>158750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14</xdr:col>
      <xdr:colOff>255925</xdr:colOff>
      <xdr:row>1</xdr:row>
      <xdr:rowOff>19242</xdr:rowOff>
    </xdr:from>
    <xdr:to>
      <xdr:col>17</xdr:col>
      <xdr:colOff>678296</xdr:colOff>
      <xdr:row>21</xdr:row>
      <xdr:rowOff>7698</xdr:rowOff>
    </xdr:to>
    <xdr:graphicFrame macro="">
      <xdr:nvGraphicFramePr>
        <xdr:cNvPr id="5" name="Chart 4" title="Berichten per verzende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251114</xdr:colOff>
      <xdr:row>53</xdr:row>
      <xdr:rowOff>110548</xdr:rowOff>
    </xdr:from>
    <xdr:to>
      <xdr:col>5</xdr:col>
      <xdr:colOff>1912697</xdr:colOff>
      <xdr:row>69</xdr:row>
      <xdr:rowOff>58690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458932</xdr:colOff>
      <xdr:row>40</xdr:row>
      <xdr:rowOff>70138</xdr:rowOff>
    </xdr:from>
    <xdr:to>
      <xdr:col>13</xdr:col>
      <xdr:colOff>69273</xdr:colOff>
      <xdr:row>54</xdr:row>
      <xdr:rowOff>146338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52387</xdr:rowOff>
    </xdr:from>
    <xdr:to>
      <xdr:col>5</xdr:col>
      <xdr:colOff>1752600</xdr:colOff>
      <xdr:row>16</xdr:row>
      <xdr:rowOff>128587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</xdr:colOff>
      <xdr:row>18</xdr:row>
      <xdr:rowOff>14287</xdr:rowOff>
    </xdr:from>
    <xdr:to>
      <xdr:col>5</xdr:col>
      <xdr:colOff>1752600</xdr:colOff>
      <xdr:row>34</xdr:row>
      <xdr:rowOff>90487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5</xdr:col>
      <xdr:colOff>1733550</xdr:colOff>
      <xdr:row>48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333375</xdr:colOff>
      <xdr:row>1</xdr:row>
      <xdr:rowOff>138112</xdr:rowOff>
    </xdr:from>
    <xdr:to>
      <xdr:col>18</xdr:col>
      <xdr:colOff>314325</xdr:colOff>
      <xdr:row>19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200025</xdr:colOff>
      <xdr:row>27</xdr:row>
      <xdr:rowOff>109537</xdr:rowOff>
    </xdr:from>
    <xdr:to>
      <xdr:col>19</xdr:col>
      <xdr:colOff>209550</xdr:colOff>
      <xdr:row>41</xdr:row>
      <xdr:rowOff>185737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a Laeremans" refreshedDate="43222.572978356482" createdVersion="6" refreshedVersion="6" minRefreshableVersion="3" recordCount="43">
  <cacheSource type="worksheet">
    <worksheetSource ref="A1:S51" sheet="msg"/>
  </cacheSource>
  <cacheFields count="19">
    <cacheField name="Emetteur" numFmtId="0">
      <sharedItems containsBlank="1" count="20">
        <s v="eBox"/>
        <s v="ONVA"/>
        <s v="ONEM"/>
        <s v="ONSS"/>
        <s v="CIN"/>
        <s v="CAAMI"/>
        <s v="Zenito CAS"/>
        <s v="OVP"/>
        <s v="OFP"/>
        <s v="FEDRIS"/>
        <s v="CORILUS "/>
        <s v="SIGeDIS"/>
        <s v="InterOP"/>
        <s v="FAMIFED"/>
        <s v="CPAS Anvers"/>
        <s v="SPP IS"/>
        <s v="e-Santé"/>
        <s v="Loonmotor IPSS"/>
        <s v="FFE"/>
        <m/>
      </sharedItems>
    </cacheField>
    <cacheField name="Verzender" numFmtId="0">
      <sharedItems containsBlank="1"/>
    </cacheField>
    <cacheField name="Nom de l'application" numFmtId="0">
      <sharedItems containsBlank="1"/>
    </cacheField>
    <cacheField name="Applicatie naam" numFmtId="0">
      <sharedItems containsBlank="1"/>
    </cacheField>
    <cacheField name="Nom du message chart" numFmtId="0">
      <sharedItems containsBlank="1"/>
    </cacheField>
    <cacheField name="Naam bericht chart" numFmtId="0">
      <sharedItems containsBlank="1"/>
    </cacheField>
    <cacheField name="Nom du message" numFmtId="0">
      <sharedItems containsBlank="1"/>
    </cacheField>
    <cacheField name="Naam bericht" numFmtId="0">
      <sharedItems containsBlank="1"/>
    </cacheField>
    <cacheField name="Type de message" numFmtId="0">
      <sharedItems containsBlank="1"/>
    </cacheField>
    <cacheField name="Type de document" numFmtId="0">
      <sharedItems containsBlank="1"/>
    </cacheField>
    <cacheField name="Soort bericht" numFmtId="0">
      <sharedItems containsBlank="1"/>
    </cacheField>
    <cacheField name="Public cible" numFmtId="0">
      <sharedItems containsBlank="1"/>
    </cacheField>
    <cacheField name="Doelpubliek" numFmtId="0">
      <sharedItems containsBlank="1"/>
    </cacheField>
    <cacheField name="Nombre de messages " numFmtId="167">
      <sharedItems containsSemiMixedTypes="0" containsString="0" containsNumber="1" containsInteger="1" minValue="1" maxValue="43524034"/>
    </cacheField>
    <cacheField name="Nombre de messages lus" numFmtId="167">
      <sharedItems containsSemiMixedTypes="0" containsString="0" containsNumber="1" containsInteger="1" minValue="0" maxValue="2635963"/>
    </cacheField>
    <cacheField name="Pourcentage lu" numFmtId="9">
      <sharedItems containsSemiMixedTypes="0" containsString="0" containsNumber="1" minValue="0" maxValue="1"/>
    </cacheField>
    <cacheField name="Aantal berichten" numFmtId="167">
      <sharedItems containsSemiMixedTypes="0" containsString="0" containsNumber="1" containsInteger="1" minValue="1" maxValue="43524034"/>
    </cacheField>
    <cacheField name="Aantal gelezen berichten" numFmtId="167">
      <sharedItems containsSemiMixedTypes="0" containsString="0" containsNumber="1" containsInteger="1" minValue="0" maxValue="2635963"/>
    </cacheField>
    <cacheField name="Lees percentage" numFmtId="9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laudia Laeremans" refreshedDate="43257.503958796297" createdVersion="6" refreshedVersion="6" minRefreshableVersion="3" recordCount="37">
  <cacheSource type="worksheet">
    <worksheetSource ref="A1:S38" sheet="msg (2)"/>
  </cacheSource>
  <cacheFields count="19">
    <cacheField name="Emetteur" numFmtId="0">
      <sharedItems/>
    </cacheField>
    <cacheField name="Verzender" numFmtId="0">
      <sharedItems count="18">
        <s v="CORILUS"/>
        <s v="e-Gezondheid"/>
        <s v="FAMIFED"/>
        <s v="FEDRIS"/>
        <s v="FSO"/>
        <s v="HZIV"/>
        <s v="InterUI"/>
        <s v="Loonmotor IOSZ"/>
        <s v="NIC"/>
        <s v="OCMW Antwerpen"/>
        <s v="OFP"/>
        <s v="OVP"/>
        <s v="POD MI"/>
        <s v="RJV"/>
        <s v="RSZ"/>
        <s v="RVA"/>
        <s v="SIGeDIS"/>
        <s v="Zenito "/>
      </sharedItems>
    </cacheField>
    <cacheField name="Nom de l'application" numFmtId="0">
      <sharedItems/>
    </cacheField>
    <cacheField name="Applicatie naam" numFmtId="0">
      <sharedItems/>
    </cacheField>
    <cacheField name="Nom du message chart" numFmtId="0">
      <sharedItems/>
    </cacheField>
    <cacheField name="Naam bericht chart" numFmtId="0">
      <sharedItems containsBlank="1"/>
    </cacheField>
    <cacheField name="Nom du message" numFmtId="0">
      <sharedItems/>
    </cacheField>
    <cacheField name="Naam bericht" numFmtId="0">
      <sharedItems count="33">
        <s v="Bewijsstuk patiënt"/>
        <s v="Arbeidsongeschiktheidsattest"/>
        <s v="Punctueel"/>
        <s v="Belastingsfiches"/>
        <s v="Fiscale fiche"/>
        <s v="Communicatie HZIV"/>
        <s v="Wettelijke verspreiding"/>
        <s v="Weddefiche"/>
        <s v="Wettelijke trimestriële verspreiding"/>
        <s v="Maandelijkse verspreiding"/>
        <s v="Aangetekende beslissingsbrief"/>
        <s v="Pensioendossier opgemaakt door het pensioenfonds van de Federale non-profit/social-profitsector"/>
        <s v="Pensioendossier opgemaakt door het pensioenfonds van de Vlaamse non-profit/social-profitsector"/>
        <s v="Contract Geïndividualiseerd Project MI"/>
        <s v="Attest"/>
        <s v="Beschikbaarheid fiscale fiche"/>
        <s v="Beschikbaarheid van het rekeninguittreksel."/>
        <s v="Eerste contact met de sector Jaarlijkse Vakantie"/>
        <s v="Student@work attest"/>
        <s v="Horeca@work attest"/>
        <s v="Extract van uw interim werk relaties"/>
        <s v="Fiscaal attest 281.18"/>
        <s v="Beslissing C62"/>
        <s v="C61 Aanvraagformulier van vermindering van prestaties"/>
        <s v="Werkkaart - ACTIVA"/>
        <s v="Tijdskredit attest"/>
        <s v="Werkkaart - START"/>
        <s v="Antwoorddocument"/>
        <s v="Fiscale fiche 281.10, 281.11, 281.12, 281.18, 281.25"/>
        <s v="Jaaroverzicht loongegevens fiscaal jaar 2013"/>
        <s v="Aanvraag van de vakbondspremie"/>
        <s v="Bericht van Sigedis naar burgers"/>
        <s v="Fiche fiscale"/>
      </sharedItems>
    </cacheField>
    <cacheField name="Type de message" numFmtId="0">
      <sharedItems/>
    </cacheField>
    <cacheField name="Type de document" numFmtId="0">
      <sharedItems containsBlank="1"/>
    </cacheField>
    <cacheField name="Soort bericht" numFmtId="0">
      <sharedItems containsBlank="1"/>
    </cacheField>
    <cacheField name="Public cible" numFmtId="0">
      <sharedItems/>
    </cacheField>
    <cacheField name="Doelpubliek" numFmtId="0">
      <sharedItems/>
    </cacheField>
    <cacheField name="Nombre de messages " numFmtId="167">
      <sharedItems containsSemiMixedTypes="0" containsString="0" containsNumber="1" containsInteger="1" minValue="1" maxValue="8046131"/>
    </cacheField>
    <cacheField name="Nombre de messages lus" numFmtId="167">
      <sharedItems containsSemiMixedTypes="0" containsString="0" containsNumber="1" containsInteger="1" minValue="0" maxValue="391799"/>
    </cacheField>
    <cacheField name="Pourcentage lu" numFmtId="9">
      <sharedItems containsSemiMixedTypes="0" containsString="0" containsNumber="1" minValue="0" maxValue="1"/>
    </cacheField>
    <cacheField name="Aantal berichten" numFmtId="167">
      <sharedItems containsSemiMixedTypes="0" containsString="0" containsNumber="1" containsInteger="1" minValue="1" maxValue="8046131"/>
    </cacheField>
    <cacheField name="Aantal gelezen berichten" numFmtId="167">
      <sharedItems containsSemiMixedTypes="0" containsString="0" containsNumber="1" containsInteger="1" minValue="0" maxValue="391799"/>
    </cacheField>
    <cacheField name="Lees percentage" numFmtId="9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laudia Laeremans" refreshedDate="43257.504105208332" createdVersion="6" refreshedVersion="6" minRefreshableVersion="3" recordCount="41">
  <cacheSource type="worksheet">
    <worksheetSource ref="A1:P43" sheet="msg"/>
  </cacheSource>
  <cacheFields count="16">
    <cacheField name="Emetteur" numFmtId="0">
      <sharedItems/>
    </cacheField>
    <cacheField name="Verzender" numFmtId="0">
      <sharedItems count="18">
        <s v="eBox"/>
        <s v="RJV"/>
        <s v="RVA"/>
        <s v="RSZ"/>
        <s v="NIC"/>
        <s v="HZIV"/>
        <s v="Zenito "/>
        <s v="OVP"/>
        <s v="OFP"/>
        <s v="FEDRIS"/>
        <s v="CORILUS"/>
        <s v="SIGeDIS"/>
        <s v="InterUI"/>
        <s v="FAMIFED"/>
        <s v="OCMW Antwerpen"/>
        <s v="POD MI"/>
        <s v="e-Gezondheid"/>
        <s v="Loonmotor IOSZ"/>
      </sharedItems>
    </cacheField>
    <cacheField name="Nom de l'application" numFmtId="0">
      <sharedItems/>
    </cacheField>
    <cacheField name="Applicatie naam" numFmtId="0">
      <sharedItems containsBlank="1"/>
    </cacheField>
    <cacheField name="Nom du message chart" numFmtId="0">
      <sharedItems count="39">
        <s v="Message de bienvenue"/>
        <s v="Fiche fiscale (ONVA)"/>
        <s v="Extrait de compte (ONVA)"/>
        <s v="Premier contact avec le secteur Vacances Annuelles"/>
        <s v="Fiche fiscale (ONEm)"/>
        <s v="Student@work (ONSS)"/>
        <s v="Décision C62 (ONEm)"/>
        <s v="Demande réduction de prestations (ONEm)"/>
        <s v="Distribution Légale Trimestrielle (CIN)"/>
        <s v="Communication (CAAMI)"/>
        <s v="Fiche fiscale (Zenito)"/>
        <s v="Dossier de pension (OVP)"/>
        <s v="Carte de travail - ACTIVA"/>
        <s v="Dossier de pension (OFP)"/>
        <s v="Attestation Crédit-temps (ONEm)"/>
        <s v="Fiches fiscales (Fedris)"/>
        <s v="Carte de travail - START"/>
        <s v="Communication premier jour de chômage temporaire"/>
        <s v="Document de réponse (ONEm)"/>
        <s v="Horeca@work (ONSS)"/>
        <s v="Extrait relations de travail intérimaires (ONSS)"/>
        <s v="Justificatif patient (InfiPlus)"/>
        <s v="Justificatif patient (Corilus)"/>
        <s v="Message aux citoyens (SIGeDIS)"/>
        <s v="Distribution légale (InterOP)"/>
        <s v="Informations périodiques (FAMIFED)"/>
        <s v="Informations ponctuelles (FAMIFED)"/>
        <s v="Lettre de décision recommandée (CPAS Anvers)"/>
        <s v="Contrat Projet Individualisé IS (SPP IS)"/>
        <s v="Attestation (SPP IS)"/>
        <s v="Distribution Mensuelle (CIN)"/>
        <s v="Certificat d'incapacité de travail (e-Santé)"/>
        <s v="eboxFor2days"/>
        <s v="eboxFor2weeks"/>
        <s v="Fiche de paie (ONEm)"/>
        <s v="Fiche de paiement (Loonmotor IPSS)"/>
        <s v="Données fiscales (ONEm)"/>
        <s v="Demande de la prime syndicale (ONEm)"/>
        <s v="Fiche fiscale (Loonmotor IPSS)"/>
      </sharedItems>
    </cacheField>
    <cacheField name="Naam bericht chart" numFmtId="0">
      <sharedItems count="42">
        <s v="Welkom bericht"/>
        <s v="Fiscale fiche (RJV)"/>
        <s v="Rekeninguittreksel (RJV)"/>
        <s v="Eerste contact met de sector Jaarlijkse Vakantie"/>
        <s v="Fiscaal attest (RVA)"/>
        <s v="Student@work (RSZ)"/>
        <s v="Beslissing C62 (RVA)"/>
        <s v="Aanvraag vermindering prestaties (RVA)"/>
        <s v="Wettelijke trimestriële verspreiding (NIC)"/>
        <s v="Communicatie (HZIV)"/>
        <s v="Fiche fiscale (Zenito)"/>
        <s v="Pensioendossier (OVP)"/>
        <s v="Werkkaart - ACTIVA"/>
        <s v="Pensioendossier (OFP)"/>
        <s v="Tijdskredit attest (RVA)"/>
        <s v="Belastingsfiches (Fedris)"/>
        <s v="Werkkaart - START"/>
        <s v="Mededeling eerste dag tijdelijke werkloosheid"/>
        <s v="Antwoorddocument (RVA)"/>
        <s v="Horeca@work (RSZ)"/>
        <s v="Extract interim werkrelaties (RSZ)"/>
        <s v="Bewijsstuk patiënt (InfiPlus)"/>
        <s v="Bewijsstuk patiënt (Corilus)"/>
        <s v="Bericht naar burgers (SIGeDIS)"/>
        <s v="Wettelijke verspreiding (InterUI)"/>
        <s v="Periodieke informatie (FAMIFED)"/>
        <s v="Punctuele informatie (FAMIFED)"/>
        <s v="Aangetekende beslissingsbrief (OCMW Antwerpen)"/>
        <s v="Contract Geïndividualiseerd Project MI (POD MI)"/>
        <s v="Attest (POD MI)"/>
        <s v="Maandelijkse verspreiding (NIC)"/>
        <s v="Arbeidsongeschiktheidsattest (e-Gezondheid)"/>
        <s v="eboxFor2days"/>
        <s v="eboxFor2weeks"/>
        <s v="Weddefiche (RVA)"/>
        <s v="Weddefiche (Loonmotor IOSZ)"/>
        <s v="Fiscale fiche (RVA)"/>
        <s v="Jaaroverzicht loongegevens (RVA)"/>
        <s v="Aanvraag van de vakbondspremie (RVA)"/>
        <s v="Fiscale fiche (Loonmotor IOSZ)"/>
        <s v="Extract interim werk relaties (RSZ)" u="1"/>
        <s v="C61 Aanvraag vermindering prestaties (RVA)" u="1"/>
      </sharedItems>
    </cacheField>
    <cacheField name="Nom du message" numFmtId="0">
      <sharedItems/>
    </cacheField>
    <cacheField name="Naam bericht" numFmtId="0">
      <sharedItems/>
    </cacheField>
    <cacheField name="Type de message" numFmtId="0">
      <sharedItems/>
    </cacheField>
    <cacheField name="Type de document" numFmtId="0">
      <sharedItems containsBlank="1"/>
    </cacheField>
    <cacheField name="Soort bericht" numFmtId="0">
      <sharedItems containsBlank="1"/>
    </cacheField>
    <cacheField name="Public cible" numFmtId="0">
      <sharedItems containsBlank="1"/>
    </cacheField>
    <cacheField name="Doelpubliek" numFmtId="0">
      <sharedItems containsBlank="1"/>
    </cacheField>
    <cacheField name="Nombre de messages " numFmtId="167">
      <sharedItems containsSemiMixedTypes="0" containsString="0" containsNumber="1" containsInteger="1" minValue="1" maxValue="11696846" count="39">
        <n v="11696846"/>
        <n v="6258219"/>
        <n v="5400676"/>
        <n v="2292199"/>
        <n v="2028653"/>
        <n v="1016560"/>
        <n v="1113238"/>
        <n v="242830"/>
        <n v="653425"/>
        <n v="1252616"/>
        <n v="301023"/>
        <n v="398540"/>
        <n v="47117"/>
        <n v="605772"/>
        <n v="74415"/>
        <n v="11663"/>
        <n v="7782"/>
        <n v="83661"/>
        <n v="6001"/>
        <n v="3048"/>
        <n v="226"/>
        <n v="295488"/>
        <n v="706259"/>
        <n v="8046132"/>
        <n v="74200"/>
        <n v="622919"/>
        <n v="708205"/>
        <n v="58297"/>
        <n v="6"/>
        <n v="1"/>
        <n v="2"/>
        <n v="15"/>
        <n v="8"/>
        <n v="71508"/>
        <n v="370986"/>
        <n v="24717"/>
        <n v="15167"/>
        <n v="17296"/>
        <n v="33239"/>
      </sharedItems>
      <fieldGroup base="13">
        <rangePr autoEnd="0" startNum="1" endNum="11587058" groupInterval="1000000"/>
        <groupItems count="14">
          <s v="&lt;1"/>
          <s v="1-1000000"/>
          <s v="1000001-2000000"/>
          <s v="2000001-3000000"/>
          <s v="3000001-4000000"/>
          <s v="4000001-5000000"/>
          <s v="5000001-6000000"/>
          <s v="6000001-7000000"/>
          <s v="7000001-8000000"/>
          <s v="8000001-9000000"/>
          <s v="9000001-10000000"/>
          <s v="10000001-11000000"/>
          <s v="11000001-12000000"/>
          <s v="&gt;12000001"/>
        </groupItems>
      </fieldGroup>
    </cacheField>
    <cacheField name="Nombre de messages lus" numFmtId="167">
      <sharedItems containsSemiMixedTypes="0" containsString="0" containsNumber="1" containsInteger="1" minValue="1" maxValue="413054"/>
    </cacheField>
    <cacheField name="Pourcentage lu" numFmtId="9">
      <sharedItems containsSemiMixedTypes="0" containsString="0" containsNumber="1" minValue="1.1784482906496046E-2" maxValue="1" count="38">
        <n v="2.9264555590455751E-2"/>
        <n v="4.6692357681953921E-2"/>
        <n v="3.8699784989879048E-2"/>
        <n v="4.7946098920730706E-2"/>
        <n v="0.17642889148612403"/>
        <n v="2.355591406311482E-2"/>
        <n v="0.22346434455165923"/>
        <n v="0.45331713544454971"/>
        <n v="6.1290890308757701E-2"/>
        <n v="3.739853235149479E-2"/>
        <n v="2.1955132996481996E-2"/>
        <n v="7.2830832538766502E-2"/>
        <n v="0.89905978733790348"/>
        <n v="5.9089888604953678E-2"/>
        <n v="0.46231270577168582"/>
        <n v="3.2581668524393384E-2"/>
        <n v="0.83757388846055003"/>
        <n v="2.5782622727435724E-2"/>
        <n v="0.29728378603566075"/>
        <n v="0.37073490813648297"/>
        <n v="0.84955752212389379"/>
        <n v="1.9916206411089453E-2"/>
        <n v="2.322094302515083E-2"/>
        <n v="5.1335722555881508E-2"/>
        <n v="0.50012129380053905"/>
        <n v="3.5359332433269816E-2"/>
        <n v="3.2398811078713084E-2"/>
        <n v="1.1784482906496046E-2"/>
        <n v="0.5"/>
        <n v="1"/>
        <n v="0.75"/>
        <n v="0.875"/>
        <n v="0.62093751748056158"/>
        <n v="0.61977540931463726"/>
        <n v="0.66015293118096852"/>
        <n v="0.66849080239994729"/>
        <n v="0.64020582793709524"/>
        <n v="0.64180631186257109"/>
      </sharedItems>
      <fieldGroup base="15">
        <rangePr autoStart="0" autoEnd="0" startNum="0" endNum="1" groupInterval="5"/>
        <groupItems count="3">
          <s v="&lt;0"/>
          <s v="0-5"/>
          <s v="&gt;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Claudia Laeremans" refreshedDate="43257.504514004628" createdVersion="4" refreshedVersion="6" minRefreshableVersion="3" recordCount="41">
  <cacheSource type="worksheet">
    <worksheetSource ref="A1:S43" sheet="msg"/>
  </cacheSource>
  <cacheFields count="19">
    <cacheField name="Emetteur" numFmtId="0">
      <sharedItems count="19">
        <s v="eBox"/>
        <s v="ONVA"/>
        <s v="ONEM"/>
        <s v="ONSS"/>
        <s v="CIN"/>
        <s v="CAAMI"/>
        <s v="Zenito CAS"/>
        <s v="OVP"/>
        <s v="OFP"/>
        <s v="FEDRIS"/>
        <s v="CORILUS "/>
        <s v="SIGeDIS"/>
        <s v="InterOP"/>
        <s v="FAMIFED"/>
        <s v="CPAS Anvers"/>
        <s v="SPP IS"/>
        <s v="e-Santé"/>
        <s v="Loonmotor IPSS"/>
        <s v="FMP" u="1"/>
      </sharedItems>
    </cacheField>
    <cacheField name="Verzender" numFmtId="0">
      <sharedItems count="19">
        <s v="eBox"/>
        <s v="RJV"/>
        <s v="RVA"/>
        <s v="RSZ"/>
        <s v="NIC"/>
        <s v="HZIV"/>
        <s v="Zenito "/>
        <s v="OVP"/>
        <s v="OFP"/>
        <s v="FEDRIS"/>
        <s v="CORILUS"/>
        <s v="SIGeDIS"/>
        <s v="InterUI"/>
        <s v="FAMIFED"/>
        <s v="OCMW Antwerpen"/>
        <s v="POD MI"/>
        <s v="e-Gezondheid"/>
        <s v="Loonmotor IOSZ"/>
        <s v="FBZ" u="1"/>
      </sharedItems>
    </cacheField>
    <cacheField name="Nom de l'application" numFmtId="0">
      <sharedItems/>
    </cacheField>
    <cacheField name="Applicatie naam" numFmtId="0">
      <sharedItems containsBlank="1"/>
    </cacheField>
    <cacheField name="Nom du message chart" numFmtId="0">
      <sharedItems/>
    </cacheField>
    <cacheField name="Naam bericht chart" numFmtId="0">
      <sharedItems/>
    </cacheField>
    <cacheField name="Nom du message" numFmtId="0">
      <sharedItems count="38">
        <s v="Message de bienvenue"/>
        <s v="Disponibilité fiche fiscale"/>
        <s v="Disponibilité de l’extrait de compte."/>
        <s v="Premier contact avec le secteur Vacances Annuelles"/>
        <s v="Fiche fiscale 281.18"/>
        <s v="Attestation Student@work"/>
        <s v="Décision C62"/>
        <s v="Formulaire de demande de réduction de prestations C61"/>
        <s v="Distribution Légale Trimestrielle"/>
        <s v="Communication CAAMI"/>
        <s v="Fiche fiscale"/>
        <s v="Dossier de pension rédigé par le fonds de pension du secteur non-marchand flamand"/>
        <s v="Carte de travail - ACTIVA"/>
        <s v="Dossier de pension rédigé par le fonds de pension du secteur non-marchand fédéral"/>
        <s v="Attestation Crédit-temps"/>
        <s v="Fiches fiscales"/>
        <s v="Carte de travail - START"/>
        <s v="Premier jour de chômage temporaire"/>
        <s v="Document de réponse"/>
        <s v="Attestation Horeca@work"/>
        <s v="Extrait de vos relations de travail intérimaires"/>
        <s v="Justificatif patient"/>
        <s v="Message de Sigedis aux citoyens"/>
        <s v="Distribution légale"/>
        <s v="Ponctuel"/>
        <s v="Lettre de décision recommandée"/>
        <s v="Contrat Projet Individualisé IS"/>
        <s v="Attestation"/>
        <s v="Distribution Mensuelle"/>
        <s v="Certificat d'incapacité de travail"/>
        <s v="eboxFor2days"/>
        <s v="eboxFor2weeks"/>
        <s v="Fiche de paie"/>
        <s v="Fiche de traitement"/>
        <s v="Fiche fiscale 281.10, 281.11, 281.12, 281.18, 281.25"/>
        <s v="Aperçu données fiscales année 2013"/>
        <s v="Demande de la prime syndicale"/>
        <s v="Message de Sigedis aux citoyens." u="1"/>
      </sharedItems>
    </cacheField>
    <cacheField name="Naam bericht" numFmtId="0">
      <sharedItems count="38">
        <s v="Welkom bericht"/>
        <s v="Beschikbaarheid fiscale fiche"/>
        <s v="Beschikbaarheid van het rekeninguittreksel."/>
        <s v="Eerste contact met de sector Jaarlijkse Vakantie"/>
        <s v="Fiscaal attest 281.18"/>
        <s v="Student@work attest"/>
        <s v="Beslissing C62"/>
        <s v="C61 Aanvraagformulier van vermindering van prestaties"/>
        <s v="Wettelijke trimestriële verspreiding"/>
        <s v="Communicatie HZIV"/>
        <s v="Fiche fiscale"/>
        <s v="Pensioendossier opgemaakt door het pensioenfonds van de Vlaamse non-profit/social-profitsector"/>
        <s v="Werkkaart - ACTIVA"/>
        <s v="Pensioendossier opgemaakt door het pensioenfonds van de Federale non-profit/social-profitsector"/>
        <s v="Tijdskredit attest"/>
        <s v="Belastingsfiches"/>
        <s v="Werkkaart - START"/>
        <s v="Eerste dag tijdelijke werkloosheid"/>
        <s v="Antwoorddocument"/>
        <s v="Horeca@work attest"/>
        <s v="Extract van uw interim werk relaties"/>
        <s v="Bewijsstuk patiënt"/>
        <s v="Bericht van Sigedis naar burgers"/>
        <s v="Wettelijke verspreiding"/>
        <s v="Punctueel"/>
        <s v="Aangetekende beslissingsbrief"/>
        <s v="Contract Geïndividualiseerd Project MI"/>
        <s v="Attest"/>
        <s v="Maandelijkse verspreiding"/>
        <s v="Arbeidsongeschiktheidsattest"/>
        <s v="eboxFor2days"/>
        <s v="eboxFor2weeks"/>
        <s v="Weddefiche"/>
        <s v="Fiscale fiche 281.10, 281.11, 281.12, 281.18, 281.25"/>
        <s v="Jaaroverzicht loongegevens fiscaal jaar 2013"/>
        <s v="Aanvraag van de vakbondspremie"/>
        <s v="Fiscale fiche"/>
        <s v="Bericht van Sigedis naar burgers." u="1"/>
      </sharedItems>
    </cacheField>
    <cacheField name="Type de message" numFmtId="0">
      <sharedItems/>
    </cacheField>
    <cacheField name="Type de document" numFmtId="0">
      <sharedItems containsBlank="1"/>
    </cacheField>
    <cacheField name="Soort bericht" numFmtId="0">
      <sharedItems containsBlank="1"/>
    </cacheField>
    <cacheField name="Public cible" numFmtId="0">
      <sharedItems containsBlank="1" count="4">
        <s v="citoyen"/>
        <m/>
        <s v="personnel"/>
        <s v="    .00" u="1"/>
      </sharedItems>
    </cacheField>
    <cacheField name="Doelpubliek" numFmtId="0">
      <sharedItems containsBlank="1" count="3">
        <s v="burger"/>
        <m/>
        <s v="personeel"/>
      </sharedItems>
    </cacheField>
    <cacheField name="Nombre de messages " numFmtId="167">
      <sharedItems containsSemiMixedTypes="0" containsString="0" containsNumber="1" containsInteger="1" minValue="1" maxValue="11696846"/>
    </cacheField>
    <cacheField name="Nombre de messages lus" numFmtId="167">
      <sharedItems containsSemiMixedTypes="0" containsString="0" containsNumber="1" containsInteger="1" minValue="1" maxValue="413054"/>
    </cacheField>
    <cacheField name="Pourcentage lu" numFmtId="9">
      <sharedItems containsSemiMixedTypes="0" containsString="0" containsNumber="1" minValue="0" maxValue="1" count="552">
        <n v="2.9264555590455751E-2"/>
        <n v="4.6692357681953921E-2"/>
        <n v="3.8699784989879048E-2"/>
        <n v="4.7946098920730706E-2"/>
        <n v="0.17642889148612403"/>
        <n v="2.355591406311482E-2"/>
        <n v="0.22346434455165923"/>
        <n v="0.45331713544454971"/>
        <n v="6.1290890308757701E-2"/>
        <n v="3.739853235149479E-2"/>
        <n v="2.1955132996481996E-2"/>
        <n v="7.2830832538766502E-2"/>
        <n v="0.89905978733790348"/>
        <n v="5.9089888604953678E-2"/>
        <n v="0.46231270577168582"/>
        <n v="3.2581668524393384E-2"/>
        <n v="0.83757388846055003"/>
        <n v="2.5782622727435724E-2"/>
        <n v="0.29728378603566075"/>
        <n v="0.37073490813648297"/>
        <n v="0.84955752212389379"/>
        <n v="1.9916206411089453E-2"/>
        <n v="2.322094302515083E-2"/>
        <n v="5.1335722555881508E-2"/>
        <n v="0.50012129380053905"/>
        <n v="3.5359332433269816E-2"/>
        <n v="3.2398811078713084E-2"/>
        <n v="1.1784482906496046E-2"/>
        <n v="0.5"/>
        <n v="1"/>
        <n v="0.75"/>
        <n v="0.875"/>
        <n v="0.62093751748056158"/>
        <n v="0.61977540931463726"/>
        <n v="0.66015293118096852"/>
        <n v="0.66849080239994729"/>
        <n v="0.64020582793709524"/>
        <n v="0.64180631186257109"/>
        <n v="0" u="1"/>
        <n v="1.6838953078843623E-2" u="1"/>
        <n v="0.4263891424745907" u="1"/>
        <n v="0.5890658739729101" u="1"/>
        <n v="2.7976516063158662E-2" u="1"/>
        <n v="0.66042000575350346" u="1"/>
        <n v="3.6193646986863774E-2" u="1"/>
        <n v="0.65766202301635368" u="1"/>
        <n v="0.64048815506101942" u="1"/>
        <n v="0.44384263134570878" u="1"/>
        <n v="0.62041569921951489" u="1"/>
        <n v="1.8310893187563741E-2" u="1"/>
        <n v="0.44183096420823009" u="1"/>
        <n v="0.45431058526488849" u="1"/>
        <n v="1.9698532022950244E-2" u="1"/>
        <n v="4.6826039984159781E-2" u="1"/>
        <n v="0.15354649720940625" u="1"/>
        <n v="6.9072113213228287E-2" u="1"/>
        <n v="0.61902491299132867" u="1"/>
        <n v="0.61017523179507027" u="1"/>
        <n v="0.83628887175533284" u="1"/>
        <n v="1.8022809616448626E-2" u="1"/>
        <n v="0.29532898041185335" u="1"/>
        <n v="0.83320483166281156" u="1"/>
        <n v="2.8525525394566265E-2" u="1"/>
        <n v="0.42581025090962626" u="1"/>
        <n v="0.62046993229788927" u="1"/>
        <n v="3.2059460166098092E-2" u="1"/>
        <n v="0.28735238747218894" u="1"/>
        <n v="2.2400824247974734E-2" u="1"/>
        <n v="0.61535922445581059" u="1"/>
        <n v="1.2386649186059216E-2" u="1"/>
        <n v="0.3604531410916581" u="1"/>
        <n v="0.29954151808456442" u="1"/>
        <n v="0.83487535337959395" u="1"/>
        <n v="4.5721007553736523E-2" u="1"/>
        <n v="1.5970279906911203E-2" u="1"/>
        <n v="4.5957320623234307E-2" u="1"/>
        <n v="4.7259210970930977E-2" u="1"/>
        <n v="0.66362552911683725" u="1"/>
        <n v="0.29255139871924501" u="1"/>
        <n v="0.28608336203926971" u="1"/>
        <n v="0.33873456790123457" u="1"/>
        <n v="2.7065965440274127E-2" u="1"/>
        <n v="0.80254777070063699" u="1"/>
        <n v="0.89897489228940719" u="1"/>
        <n v="1.1681514090609727E-2" u="1"/>
        <n v="0.16200851542377001" u="1"/>
        <n v="0.4310017467912205" u="1"/>
        <n v="0.29189920514121426" u="1"/>
        <n v="0.32751091703056767" u="1"/>
        <n v="6.5712350077783907E-2" u="1"/>
        <n v="3.8679686744904948E-2" u="1"/>
        <n v="4.9252854209174406E-2" u="1"/>
        <n v="4.0876554863062506E-2" u="1"/>
        <n v="2.536032462430203E-2" u="1"/>
        <n v="0.596953277047367" u="1"/>
        <n v="0.61697514024705868" u="1"/>
        <n v="4.2830739560174642E-2" u="1"/>
        <n v="3.9548563529630008E-2" u="1"/>
        <n v="3.3036916042543787E-2" u="1"/>
        <n v="0.66242500164831541" u="1"/>
        <n v="0.60938924339106659" u="1"/>
        <n v="0.6263847314964055" u="1"/>
        <n v="3.6107465245225401E-2" u="1"/>
        <n v="1.6731104334567631E-2" u="1"/>
        <n v="2.7765886952796161E-2" u="1"/>
        <n v="1.8571638975193396E-2" u="1"/>
        <n v="4.3938763107232916E-2" u="1"/>
        <n v="0.72131147540983609" u="1"/>
        <n v="0.63818979450473334" u="1"/>
        <n v="0.1382866270033222" u="1"/>
        <n v="1.4600679555791965E-2" u="1"/>
        <n v="7.8632478632478641E-3" u="1"/>
        <n v="0.84360189573459721" u="1"/>
        <n v="0.89473684210526316" u="1"/>
        <n v="0.18638093186876301" u="1"/>
        <n v="0.44620094745772537" u="1"/>
        <n v="2.6640390142884704E-2" u="1"/>
        <n v="2.1554237875186132E-2" u="1"/>
        <n v="0.1312728557316778" u="1"/>
        <n v="0.66503657434042907" u="1"/>
        <n v="0.12668350271693091" u="1"/>
        <n v="2.5549508541979564E-2" u="1"/>
        <n v="0.79518072289156627" u="1"/>
        <n v="0.65733777175029795" u="1"/>
        <n v="0.6317067530064755" u="1"/>
        <n v="0.62085361078480727" u="1"/>
        <n v="2.4984136366402128E-2" u="1"/>
        <n v="0.4461076932448072" u="1"/>
        <n v="1.3147633836345478E-2" u="1"/>
        <n v="2.8956368896228261E-2" u="1"/>
        <n v="0.83654587509637623" u="1"/>
        <n v="0.63969849246231159" u="1"/>
        <n v="5.7051167766090212E-2" u="1"/>
        <n v="0.8366336633663366" u="1"/>
        <n v="0.61434507071809297" u="1"/>
        <n v="0.61393991698516415" u="1"/>
        <n v="4.0361368458407897E-2" u="1"/>
        <n v="2.9858894764654444E-2" u="1"/>
        <n v="0.20088609354720538" u="1"/>
        <n v="0.65894053343196479" u="1"/>
        <n v="4.551131904341639E-2" u="1"/>
        <n v="2.4399417389546769E-2" u="1"/>
        <n v="2.6190622990672315E-2" u="1"/>
        <n v="0.83359033667437676" u="1"/>
        <n v="0.65929854037593194" u="1"/>
        <n v="2.5895711015556131E-2" u="1"/>
        <n v="0.61773455936670907" u="1"/>
        <n v="3.4859968407349666E-2" u="1"/>
        <n v="0.16425842693780912" u="1"/>
        <n v="0.53784146887595163" u="1"/>
        <n v="0.84862385321100919" u="1"/>
        <n v="0.61247010023197157" u="1"/>
        <n v="2.4691436833521114E-2" u="1"/>
        <n v="0.30240549828178692" u="1"/>
        <n v="0.44627344143197883" u="1"/>
        <n v="0.44452977450110359" u="1"/>
        <n v="2.5036072596614705E-2" u="1"/>
        <n v="0.15825662167504376" u="1"/>
        <n v="3.4567150393971832E-2" u="1"/>
        <n v="5.0540467370561865E-2" u="1"/>
        <n v="0.6465183058147882" u="1"/>
        <n v="0.60356968389948651" u="1"/>
        <n v="2.807464705044134E-2" u="1"/>
        <n v="2.7722707409275845E-2" u="1"/>
        <n v="5.4751505374707674E-2" u="1"/>
        <n v="4.5899078700060936E-2" u="1"/>
        <n v="2.1373782069808618E-2" u="1"/>
        <n v="3.3322730070334025E-2" u="1"/>
        <n v="0.88235294117647056" u="1"/>
        <n v="4.7353654721950404E-2" u="1"/>
        <n v="0.43668878553776103" u="1"/>
        <n v="1.7552383488993541E-2" u="1"/>
        <n v="4.1307168210888486E-2" u="1"/>
        <n v="0.78632478632478631" u="1"/>
        <n v="1.8075896856619793E-2" u="1"/>
        <n v="6.4237775647171619E-2" u="1"/>
        <n v="0.29667945936926415" u="1"/>
        <n v="0.14897286740520638" u="1"/>
        <n v="0.29684632070749206" u="1"/>
        <n v="1.7051331304116551E-2" u="1"/>
        <n v="3.0624405611031861E-2" u="1"/>
        <n v="0.62082564188622247" u="1"/>
        <n v="1.8003975168808539E-2" u="1"/>
        <n v="3.9680947933756198E-2" u="1"/>
        <n v="0.63790380473797559" u="1"/>
        <n v="2.5379347087614992E-2" u="1"/>
        <n v="2.7919891062473015E-2" u="1"/>
        <n v="3.3969979261380949E-2" u="1"/>
        <n v="0.77" u="1"/>
        <n v="2.1841255957048923E-2" u="1"/>
        <n v="0.8988687734787868" u="1"/>
        <n v="0.16389147230921886" u="1"/>
        <n v="0.80790960451977401" u="1"/>
        <n v="0.67298606904906122" u="1"/>
        <n v="0.89704352993611647" u="1"/>
        <n v="1.9496693582775497E-2" u="1"/>
        <n v="4.6995955321029653E-2" u="1"/>
        <n v="2.5169548242552943E-2" u="1"/>
        <n v="0.35454863949550391" u="1"/>
        <n v="0.6214190929669815" u="1"/>
        <n v="0.58592964824120608" u="1"/>
        <n v="6.3692477543032061E-2" u="1"/>
        <n v="0.86486486486486491" u="1"/>
        <n v="8.8853197937984098E-3" u="1"/>
        <n v="2.740306682114663E-2" u="1"/>
        <n v="1.4285888270469742E-2" u="1"/>
        <n v="0.1519760402158167" u="1"/>
        <n v="0.9" u="1"/>
        <n v="3.7568166209572151E-2" u="1"/>
        <n v="0.89878387843029051" u="1"/>
        <n v="0.8978712566589554" u="1"/>
        <n v="0.89604601311628496" u="1"/>
        <n v="3.7135268953631957E-2" u="1"/>
        <n v="0.35082084225553178" u="1"/>
        <n v="0.60232870577698161" u="1"/>
        <n v="4.6426205418759456E-2" u="1"/>
        <n v="0.29344537815126048" u="1"/>
        <n v="3.7761497870516698E-2" u="1"/>
        <n v="0.61799639064926348" u="1"/>
        <n v="0.60474024658053072" u="1"/>
        <n v="3.1429451584110708E-2" u="1"/>
        <n v="1.5853705191476337E-2" u="1"/>
        <n v="0.63818553529897215" u="1"/>
        <n v="0.83680287843741974" u="1"/>
        <n v="0.60520018472130876" u="1"/>
        <n v="0.65691629243031113" u="1"/>
        <n v="0.42411663743890154" u="1"/>
        <n v="6.5785001547225899E-2" u="1"/>
        <n v="4.6759571648004927E-2" u="1"/>
        <n v="0.66268031068918754" u="1"/>
        <n v="3.8616148879090748E-2" u="1"/>
        <n v="9.8871960810750087E-3" u="1"/>
        <n v="0.15982318464080775" u="1"/>
        <n v="0.64185211773151474" u="1"/>
        <n v="0.42480998068656156" u="1"/>
        <n v="0.36442953020134228" u="1"/>
        <n v="2.3746678975585866E-2" u="1"/>
        <n v="2.9755724614426216E-2" u="1"/>
        <n v="0.83538936006168085" u="1"/>
        <n v="2.4560360690775954E-2" u="1"/>
        <n v="9.6350633522661946E-3" u="1"/>
        <n v="7.3504273504273509E-3" u="1"/>
        <n v="0.87096774193548387" u="1"/>
        <n v="2.4847998830429475E-2" u="1"/>
        <n v="4.141810368772187E-2" u="1"/>
        <n v="1.7238042021379553E-2" u="1"/>
        <n v="0.19184267697429677" u="1"/>
        <n v="2.8264875721180933E-2" u="1"/>
        <n v="0.89861408833329792" u="1"/>
        <n v="0.64379038047379755" u="1"/>
        <n v="0.61175994449583715" u="1"/>
        <n v="9.053423121659453E-3" u="1"/>
        <n v="0.19756523881430699" u="1"/>
        <n v="0.84615384615384615" u="1"/>
        <n v="3.1796490862265103E-2" u="1"/>
        <n v="0.65965583173996178" u="1"/>
        <n v="4.2037466787744254E-2" u="1"/>
        <n v="4.3472859427547569E-2" u="1"/>
        <n v="9.4832996304302346E-3" u="1"/>
        <n v="2.0476840640083982E-2" u="1"/>
        <n v="4.7752587483845192E-2" u="1"/>
        <n v="7.0660410498318865E-2" u="1"/>
        <n v="0.89852919328480163" u="1"/>
        <n v="4.5103822199970355E-2" u="1"/>
        <n v="0.20725970225317747" u="1"/>
        <n v="0.64572864321608037" u="1"/>
        <n v="2.2058749904041601E-2" u="1"/>
        <n v="0.15471746059208516" u="1"/>
        <n v="0.45167412227192627" u="1"/>
        <n v="2.8672852073408108E-2" u="1"/>
        <n v="0.58356147898552901" u="1"/>
        <n v="0.82608695652173914" u="1"/>
        <n v="0.29473860589812334" u="1"/>
        <n v="0.16560203407642765" u="1"/>
        <n v="0.77777777777777779" u="1"/>
        <n v="0.89844429823630534" u="1"/>
        <n v="4.6284882334738521E-2" u="1"/>
        <n v="3.4935885774548939E-2" u="1"/>
        <n v="0.3448150833937636" u="1"/>
        <n v="6.3931475389485447E-3" u="1"/>
        <n v="0.80769230769230771" u="1"/>
        <n v="0.61415806733054545" u="1"/>
        <n v="0.64292893036611631" u="1"/>
        <n v="2.0057512580877068E-2" u="1"/>
        <n v="5.3042884311467066E-2" u="1"/>
        <n v="0.59192674423488889" u="1"/>
        <n v="0.8" u="1"/>
        <n v="0.43202862264626141" u="1"/>
        <n v="0.43282980025593948" u="1"/>
        <n v="0.29217273954116058" u="1"/>
        <n v="0.44833844420802305" u="1"/>
        <n v="0.1569669991123179" u="1"/>
        <n v="1.9258540417518687E-2" u="1"/>
        <n v="2.9077971808912383E-2" u="1"/>
        <n v="0.65207742571816052" u="1"/>
        <n v="5.3623598729770058E-2" u="1"/>
        <n v="3.8326874927644639E-2" u="1"/>
        <n v="4.0296316459757155E-2" u="1"/>
        <n v="6.1454308225021327E-2" u="1"/>
        <n v="0.61927518916766233" u="1"/>
        <n v="0.39787061994609163" u="1"/>
        <n v="4.3805273520274801E-2" u="1"/>
        <n v="0.44982756677561142" u="1"/>
        <n v="2.0946733094433595E-2" u="1"/>
        <n v="0.29693231077025678" u="1"/>
        <n v="0.61198348295122484" u="1"/>
        <n v="0.81818181818181823" u="1"/>
        <n v="0.89553664282530721" u="1"/>
        <n v="0.45067168366504934" u="1"/>
        <n v="0.45147582255404117" u="1"/>
        <n v="0.80821917808219179" u="1"/>
        <n v="0.83705988177846313" u="1"/>
        <n v="2.7944260026871309E-2" u="1"/>
        <n v="1.120785301916242E-2" u="1"/>
        <n v="3.6459809695786223E-2" u="1"/>
        <n v="1.0246741536191491E-2" u="1"/>
        <n v="1.170391803714311E-2" u="1"/>
        <n v="5.9565660716188039E-2" u="1"/>
        <n v="0.62266029470330542" u="1"/>
        <n v="0.16411281708781347" u="1"/>
        <n v="0.29048668814651518" u="1"/>
        <n v="4.8237937979069334E-2" u="1"/>
        <n v="2.6833631484794273E-3" u="1"/>
        <n v="0.67092671108419144" u="1"/>
        <n v="0.19944011861190888" u="1"/>
        <n v="4.6153846153846158E-3" u="1"/>
        <n v="0.89636436954814613" u="1"/>
        <n v="0.43491538820824199" u="1"/>
        <n v="3.3142414967631394E-2" u="1"/>
        <n v="3.0339468690497615E-2" u="1"/>
        <n v="3.6603923005936213E-2" u="1"/>
        <n v="0.61167429816768037" u="1"/>
        <n v="1.3252831627096492E-2" u="1"/>
        <n v="5.7402017363376322E-2" u="1"/>
        <n v="0.62060477216145904" u="1"/>
        <n v="0.89810471804232017" u="1"/>
        <n v="0.16950383596450624" u="1"/>
        <n v="0.64712295578437307" u="1"/>
        <n v="0.28887753363992508" u="1"/>
        <n v="3.3617714010794997E-2" u="1"/>
        <n v="4.2744017815925774E-2" u="1"/>
        <n v="3.5232737102574421E-2" u="1"/>
        <n v="3.1269830728590194E-2" u="1"/>
        <n v="0.61439335976443854" u="1"/>
        <n v="4.1797387382031904E-2" u="1"/>
        <n v="1.3899477238074493E-2" u="1"/>
        <n v="4.0165807533079266E-2" u="1"/>
        <n v="0.16259229339416248" u="1"/>
        <n v="1.887231208246546E-2" u="1"/>
        <n v="0.89743589743589747" u="1"/>
        <n v="4.3715453652626773E-2" u="1"/>
        <n v="0.62477286493034523" u="1"/>
        <n v="2.3894972022060302E-2" u="1"/>
        <n v="0.81300813008130079" u="1"/>
        <n v="6.3247863247863252E-3" u="1"/>
        <n v="4.7578905425715683E-2" u="1"/>
        <n v="3.8830995206492094E-2" u="1"/>
        <n v="0.30151515151515151" u="1"/>
        <n v="1.9855424622486344E-2" u="1"/>
        <n v="0.60869139395296123" u="1"/>
        <n v="3.7983025582839676E-2" u="1"/>
        <n v="4.4874623973377568E-2" u="1"/>
        <n v="3.6914711468697577E-2" u="1"/>
        <n v="4.3766952159668686E-2" u="1"/>
        <n v="1.9236005227619254E-2" u="1"/>
        <n v="0.44614252108371072" u="1"/>
        <n v="3.41613652428557E-2" u="1"/>
        <n v="2.3241111023722085E-2" u="1"/>
        <n v="2.4440872087988223E-2" u="1"/>
        <n v="3.3960805419172867E-2" u="1"/>
        <n v="5.0722833469380037E-2" u="1"/>
        <n v="8.2452431289640592E-3" u="1"/>
        <n v="0.43344735139132845" u="1"/>
        <n v="0.45807733498675385" u="1"/>
        <n v="0.66686856450635978" u="1"/>
        <n v="2.3753649074573814E-2" u="1"/>
        <n v="1.6113744075829384E-2" u="1"/>
        <n v="0.12893331196315608" u="1"/>
        <n v="1.6825956820575173E-2" u="1"/>
        <n v="0.664173584285362" u="1"/>
        <n v="3.2498713771222772E-2" u="1"/>
        <n v="3.6158130157237525E-2" u="1"/>
        <n v="4.7675180034543248E-2" u="1"/>
        <n v="4.2892135756576411E-2" u="1"/>
        <n v="3.773055471311914E-2" u="1"/>
        <n v="3.2200678538154587E-2" u="1"/>
        <n v="0.69811320754716977" u="1"/>
        <n v="0.44999156945998559" u="1"/>
        <n v="2.8704828316345157E-2" u="1"/>
        <n v="3.501016221321368E-2" u="1"/>
        <n v="0.2134799011844257" u="1"/>
        <n v="0.89833817942568495" u="1"/>
        <n v="4.8694086636173334E-2" u="1"/>
        <n v="0.1611442048219692" u="1"/>
        <n v="1.6664418944195892E-2" u="1"/>
        <n v="0.83731688511950653" u="1"/>
        <n v="0.65813938155205376" u="1"/>
        <n v="3.835304707917471E-2" u="1"/>
        <n v="0.83423284502698536" u="1"/>
        <n v="4.185664427442326E-2" u="1"/>
        <n v="0.43821341651527096" u="1"/>
        <n v="0.44125925677713368" u="1"/>
        <n v="0.19540979861024149" u="1"/>
        <n v="1.6243477744542829E-2" u="1"/>
        <n v="0.66118870103958838" u="1"/>
        <n v="3.3082112446412321E-2" u="1"/>
        <n v="0.89825328437718865" u="1"/>
        <n v="1.8546650838045031E-2" u="1"/>
        <n v="0.83590336674376764" u="1"/>
        <n v="4.5329945350283812E-2" u="1"/>
        <n v="1.9656305332150698E-2" u="1"/>
        <n v="3.3959068030597062E-2" u="1"/>
        <n v="1.8589246970529091E-2" u="1"/>
        <n v="0.61988893085456098" u="1"/>
        <n v="1.3188466730101127E-2" u="1"/>
        <n v="0.65635145686927221" u="1"/>
        <n v="1.5124700500980179E-2" u="1"/>
        <n v="2.0835617211973835E-2" u="1"/>
        <n v="1.9321260516184231E-2" u="1"/>
        <n v="0.19000072059339704" u="1"/>
        <n v="0.3122923588039867" u="1"/>
        <n v="3.4707119611402042E-2" u="1"/>
        <n v="0.15446114868254157" u="1"/>
        <n v="0.67565112053301035" u="1"/>
        <n v="3.4713763176299824E-2" u="1"/>
        <n v="3.8991716622397664E-2" u="1"/>
        <n v="4.4603155142282143E-2" u="1"/>
        <n v="0.63445800430725052" u="1"/>
        <n v="0.33108108108108109" u="1"/>
        <n v="5.1111639362664503E-2" u="1"/>
        <n v="0.65887850467289721" u="1"/>
        <n v="3.5669414833390645E-2" u="1"/>
        <n v="0.84" u="1"/>
        <n v="0.89751045270284613" u="1"/>
        <n v="0.6613567534827377" u="1"/>
        <n v="0.29630866878236178" u="1"/>
        <n v="0.59212736687106382" u="1"/>
        <n v="0.62684852835606608" u="1"/>
        <n v="0.64270743434841571" u="1"/>
        <n v="2.5538831644868882E-2" u="1"/>
        <n v="2.7656906281404877E-2" u="1"/>
        <n v="9.2033796016898015E-3" u="1"/>
        <n v="2.876960885642757E-2" u="1"/>
        <n v="0.61335814317892468" u="1"/>
        <n v="2.9152592311982407E-2" u="1"/>
        <n v="4.6093622176645761E-2" u="1"/>
        <n v="1.9654484815331132E-2" u="1"/>
        <n v="2.8788162112279692E-2" u="1"/>
        <n v="0.15722841126452078" u="1"/>
        <n v="3.5782577080053571E-2" u="1"/>
        <n v="4.670824067697707E-2" u="1"/>
        <n v="2.6937631622897598E-2" u="1"/>
        <n v="4.5800996805897963E-2" u="1"/>
        <n v="4.3271503184214119E-2" u="1"/>
        <n v="4.5974008886413086E-2" u="1"/>
        <n v="1.8643446145311951E-2" u="1"/>
        <n v="3.2519343628938276E-2" u="1"/>
        <n v="0.20996919946876147" u="1"/>
        <n v="3.7437927160869702E-2" u="1"/>
        <n v="3.3997832462068084E-2" u="1"/>
        <n v="3.8076939603577505E-2" u="1"/>
        <n v="4.3413623546111987E-2" u="1"/>
        <n v="0.32003626473254759" u="1"/>
        <n v="1.7771575238857387E-2" u="1"/>
        <n v="0.83673469387755106" u="1"/>
        <n v="0.79891304347826086" u="1"/>
        <n v="0.45605335403101777" u="1"/>
        <n v="1.477006589953047E-2" u="1"/>
        <n v="0.44852281591263649" u="1"/>
        <n v="4.6458229116694297E-2" u="1"/>
        <n v="3.3457060727751738E-2" u="1"/>
        <n v="6.2814790744793708E-2" u="1"/>
        <n v="0.65977108054184608" u="1"/>
        <n v="4.0932203686400492E-2" u="1"/>
        <n v="0.42562023531485482" u="1"/>
        <n v="0.66591943034219025" u="1"/>
        <n v="2.0864267062618402E-2" u="1"/>
        <n v="4.4974156001861748E-2" u="1"/>
        <n v="0.80519480519480524" u="1"/>
        <n v="0.89874143090604242" u="1"/>
        <n v="0.13258041619510536" u="1"/>
        <n v="0.61090980315346199" u="1"/>
        <n v="0.83603186841428934" u="1"/>
        <n v="3.9630382158793734E-2" u="1"/>
        <n v="0.67983040581465781" u="1"/>
        <n v="0.34131957242904531" u="1"/>
        <n v="0.67874015748031491" u="1"/>
        <n v="5.2958869013424191E-2" u="1"/>
        <n v="0.78873239436619713" u="1"/>
        <n v="4.0957389926406969E-2" u="1"/>
        <n v="1.6407544057952469E-2" u="1"/>
        <n v="0.45999861467063796" u="1"/>
        <n v="1.8268272705030512E-2" u="1"/>
        <n v="0.13017954219846789" u="1"/>
        <n v="2.8942366982861293E-2" u="1"/>
        <n v="3.4095879062922885E-2" u="1"/>
        <n v="1.4423600522761926E-2" u="1"/>
        <n v="4.4069032307720642E-2" u="1"/>
        <n v="5.1576353360297859E-2" u="1"/>
        <n v="0.20413932996116105" u="1"/>
        <n v="3.4160420500126111E-2" u="1"/>
        <n v="5.4984383563452914E-2" u="1"/>
        <n v="0.33860045146726864" u="1"/>
        <n v="0.64522613065326628" u="1"/>
        <n v="0.57383403997577231" u="1"/>
        <n v="4.5990900866992861E-2" u="1"/>
        <n v="2.4174235003923055E-2" u="1"/>
        <n v="1.8924153855248652E-2" u="1"/>
        <n v="3.1588107136383978E-2" u="1"/>
        <n v="4.5064881284319368E-2" u="1"/>
        <n v="3.3963902950438302E-2" u="1"/>
        <n v="0.85" u="1"/>
        <n v="0.84420642648490751" u="1"/>
        <n v="2.0148115878893487E-2" u="1"/>
        <n v="0.28583795013850416" u="1"/>
        <n v="0.33624801271860094" u="1"/>
        <n v="3.4734685131117243E-2" u="1"/>
        <n v="6.8086013950920857E-2" u="1"/>
        <n v="0.3364485981308411" u="1"/>
        <n v="6.3032568876398853E-2" u="1"/>
        <n v="0.42589708784757208" u="1"/>
        <n v="4.4367559679555996E-2" u="1"/>
        <n v="3.0174710915197661E-2" u="1"/>
        <n v="3.7260263853592081E-2" u="1"/>
        <n v="0.58596707703525053" u="1"/>
        <n v="0.89583377549504428" u="1"/>
        <n v="2.8146186644792438E-2" u="1"/>
        <n v="0.66169399580816179" u="1"/>
        <n v="1.8653059732977213E-2" u="1"/>
        <n v="0.29696363029696365" u="1"/>
        <n v="2.8859863106765186E-2" u="1"/>
        <n v="4.1479879476330958E-2" u="1"/>
        <n v="4.6038011849394406E-2" u="1"/>
        <n v="1.1106878646324104E-2" u="1"/>
        <n v="1.7351680172394444E-2" u="1"/>
        <n v="1.7621667858696004E-2" u="1"/>
        <n v="0.77419354838709675" u="1"/>
        <n v="4.4335616890364492E-2" u="1"/>
        <n v="0.62075717102778905" u="1"/>
        <n v="9.3444944615851504E-3" u="1"/>
        <n v="0.43984148965107939" u="1"/>
        <n v="0.6" u="1"/>
        <n v="0.35664335664335667" u="1"/>
        <n v="3.6329864348867758E-2" u="1"/>
        <n v="0.42804043423536814" u="1"/>
        <n v="2.3391047899919137E-2" u="1"/>
        <n v="0.6304604486422668" u="1"/>
        <n v="3.2719042134304772E-2" u="1"/>
        <n v="0.65649106613041475" u="1"/>
        <n v="5.5791617968476585E-2" u="1"/>
        <n v="4.4422702712401743E-2" u="1"/>
        <n v="0.33442757488715635" u="1"/>
      </sharedItems>
    </cacheField>
    <cacheField name="Aantal berichten" numFmtId="167">
      <sharedItems containsSemiMixedTypes="0" containsString="0" containsNumber="1" containsInteger="1" minValue="1" maxValue="11696846"/>
    </cacheField>
    <cacheField name="Aantal gelezen berichten" numFmtId="167">
      <sharedItems containsSemiMixedTypes="0" containsString="0" containsNumber="1" containsInteger="1" minValue="1" maxValue="413054"/>
    </cacheField>
    <cacheField name="Lees percentage" numFmtId="9">
      <sharedItems containsSemiMixedTypes="0" containsString="0" containsNumber="1" minValue="0" maxValue="1" count="552">
        <n v="2.9264555590455751E-2"/>
        <n v="4.6692357681953921E-2"/>
        <n v="3.8699784989879048E-2"/>
        <n v="4.7946098920730706E-2"/>
        <n v="0.17642889148612403"/>
        <n v="2.355591406311482E-2"/>
        <n v="0.22346434455165923"/>
        <n v="0.45331713544454971"/>
        <n v="6.1290890308757701E-2"/>
        <n v="3.739853235149479E-2"/>
        <n v="2.1955132996481996E-2"/>
        <n v="7.2830832538766502E-2"/>
        <n v="0.89905978733790348"/>
        <n v="5.9089888604953678E-2"/>
        <n v="0.46231270577168582"/>
        <n v="3.2581668524393384E-2"/>
        <n v="0.83757388846055003"/>
        <n v="2.5782622727435724E-2"/>
        <n v="0.29728378603566075"/>
        <n v="0.37073490813648297"/>
        <n v="0.84955752212389379"/>
        <n v="1.9916206411089453E-2"/>
        <n v="2.322094302515083E-2"/>
        <n v="5.1335722555881508E-2"/>
        <n v="0.50012129380053905"/>
        <n v="3.5359332433269816E-2"/>
        <n v="3.2398811078713084E-2"/>
        <n v="1.1784482906496046E-2"/>
        <n v="0.5"/>
        <n v="1"/>
        <n v="0.75"/>
        <n v="0.875"/>
        <n v="0.62093751748056158"/>
        <n v="0.61977540931463726"/>
        <n v="0.66015293118096852"/>
        <n v="0.66849080239994729"/>
        <n v="0.64020582793709524"/>
        <n v="0.64180631186257109"/>
        <n v="0" u="1"/>
        <n v="1.6838953078843623E-2" u="1"/>
        <n v="0.4263891424745907" u="1"/>
        <n v="0.5890658739729101" u="1"/>
        <n v="2.7976516063158662E-2" u="1"/>
        <n v="0.66042000575350346" u="1"/>
        <n v="3.6193646986863774E-2" u="1"/>
        <n v="0.65766202301635368" u="1"/>
        <n v="0.64048815506101942" u="1"/>
        <n v="0.44384263134570878" u="1"/>
        <n v="0.62041569921951489" u="1"/>
        <n v="1.8310893187563741E-2" u="1"/>
        <n v="0.44183096420823009" u="1"/>
        <n v="0.45431058526488849" u="1"/>
        <n v="1.9698532022950244E-2" u="1"/>
        <n v="4.6826039984159781E-2" u="1"/>
        <n v="0.15354649720940625" u="1"/>
        <n v="6.9072113213228287E-2" u="1"/>
        <n v="0.61902491299132867" u="1"/>
        <n v="0.61017523179507027" u="1"/>
        <n v="0.83628887175533284" u="1"/>
        <n v="1.8022809616448626E-2" u="1"/>
        <n v="0.29532898041185335" u="1"/>
        <n v="0.83320483166281156" u="1"/>
        <n v="2.8525525394566265E-2" u="1"/>
        <n v="0.42581025090962626" u="1"/>
        <n v="0.62046993229788927" u="1"/>
        <n v="3.2059460166098092E-2" u="1"/>
        <n v="0.28735238747218894" u="1"/>
        <n v="2.2400824247974734E-2" u="1"/>
        <n v="0.61535922445581059" u="1"/>
        <n v="1.2386649186059216E-2" u="1"/>
        <n v="0.3604531410916581" u="1"/>
        <n v="0.29954151808456442" u="1"/>
        <n v="0.83487535337959395" u="1"/>
        <n v="4.5721007553736523E-2" u="1"/>
        <n v="1.5970279906911203E-2" u="1"/>
        <n v="4.5957320623234307E-2" u="1"/>
        <n v="4.7259210970930977E-2" u="1"/>
        <n v="0.66362552911683725" u="1"/>
        <n v="0.29255139871924501" u="1"/>
        <n v="0.28608336203926971" u="1"/>
        <n v="0.33873456790123457" u="1"/>
        <n v="2.7065965440274127E-2" u="1"/>
        <n v="0.80254777070063699" u="1"/>
        <n v="0.89897489228940719" u="1"/>
        <n v="1.1681514090609727E-2" u="1"/>
        <n v="0.16200851542377001" u="1"/>
        <n v="0.4310017467912205" u="1"/>
        <n v="0.29189920514121426" u="1"/>
        <n v="0.32751091703056767" u="1"/>
        <n v="6.5712350077783907E-2" u="1"/>
        <n v="3.8679686744904948E-2" u="1"/>
        <n v="4.9252854209174406E-2" u="1"/>
        <n v="4.0876554863062506E-2" u="1"/>
        <n v="2.536032462430203E-2" u="1"/>
        <n v="0.596953277047367" u="1"/>
        <n v="0.61697514024705868" u="1"/>
        <n v="4.2830739560174642E-2" u="1"/>
        <n v="3.9548563529630008E-2" u="1"/>
        <n v="3.3036916042543787E-2" u="1"/>
        <n v="0.66242500164831541" u="1"/>
        <n v="0.60938924339106659" u="1"/>
        <n v="0.6263847314964055" u="1"/>
        <n v="3.6107465245225401E-2" u="1"/>
        <n v="1.6731104334567631E-2" u="1"/>
        <n v="2.7765886952796161E-2" u="1"/>
        <n v="1.8571638975193396E-2" u="1"/>
        <n v="4.3938763107232916E-2" u="1"/>
        <n v="0.72131147540983609" u="1"/>
        <n v="0.63818979450473334" u="1"/>
        <n v="0.1382866270033222" u="1"/>
        <n v="1.4600679555791965E-2" u="1"/>
        <n v="7.8632478632478641E-3" u="1"/>
        <n v="0.84360189573459721" u="1"/>
        <n v="0.89473684210526316" u="1"/>
        <n v="0.18638093186876301" u="1"/>
        <n v="0.44620094745772537" u="1"/>
        <n v="2.6640390142884704E-2" u="1"/>
        <n v="2.1554237875186132E-2" u="1"/>
        <n v="0.1312728557316778" u="1"/>
        <n v="0.66503657434042907" u="1"/>
        <n v="0.12668350271693091" u="1"/>
        <n v="2.5549508541979564E-2" u="1"/>
        <n v="0.79518072289156627" u="1"/>
        <n v="0.65733777175029795" u="1"/>
        <n v="0.6317067530064755" u="1"/>
        <n v="0.62085361078480727" u="1"/>
        <n v="2.4984136366402128E-2" u="1"/>
        <n v="0.4461076932448072" u="1"/>
        <n v="1.3147633836345478E-2" u="1"/>
        <n v="2.8956368896228261E-2" u="1"/>
        <n v="0.83654587509637623" u="1"/>
        <n v="0.63969849246231159" u="1"/>
        <n v="5.7051167766090212E-2" u="1"/>
        <n v="0.8366336633663366" u="1"/>
        <n v="0.61434507071809297" u="1"/>
        <n v="0.61393991698516415" u="1"/>
        <n v="4.0361368458407897E-2" u="1"/>
        <n v="2.9858894764654444E-2" u="1"/>
        <n v="0.20088609354720538" u="1"/>
        <n v="0.65894053343196479" u="1"/>
        <n v="4.551131904341639E-2" u="1"/>
        <n v="2.4399417389546769E-2" u="1"/>
        <n v="2.6190622990672315E-2" u="1"/>
        <n v="0.83359033667437676" u="1"/>
        <n v="0.65929854037593194" u="1"/>
        <n v="2.5895711015556131E-2" u="1"/>
        <n v="0.61773455936670907" u="1"/>
        <n v="3.4859968407349666E-2" u="1"/>
        <n v="0.16425842693780912" u="1"/>
        <n v="0.53784146887595163" u="1"/>
        <n v="0.84862385321100919" u="1"/>
        <n v="0.61247010023197157" u="1"/>
        <n v="2.4691436833521114E-2" u="1"/>
        <n v="0.30240549828178692" u="1"/>
        <n v="0.44627344143197883" u="1"/>
        <n v="0.44452977450110359" u="1"/>
        <n v="2.5036072596614705E-2" u="1"/>
        <n v="0.15825662167504376" u="1"/>
        <n v="3.4567150393971832E-2" u="1"/>
        <n v="5.0540467370561865E-2" u="1"/>
        <n v="0.6465183058147882" u="1"/>
        <n v="0.60356968389948651" u="1"/>
        <n v="2.807464705044134E-2" u="1"/>
        <n v="2.7722707409275845E-2" u="1"/>
        <n v="5.4751505374707674E-2" u="1"/>
        <n v="4.5899078700060936E-2" u="1"/>
        <n v="2.1373782069808618E-2" u="1"/>
        <n v="3.3322730070334025E-2" u="1"/>
        <n v="0.88235294117647056" u="1"/>
        <n v="4.7353654721950404E-2" u="1"/>
        <n v="0.43668878553776103" u="1"/>
        <n v="1.7552383488993541E-2" u="1"/>
        <n v="4.1307168210888486E-2" u="1"/>
        <n v="0.78632478632478631" u="1"/>
        <n v="1.8075896856619793E-2" u="1"/>
        <n v="6.4237775647171619E-2" u="1"/>
        <n v="0.29667945936926415" u="1"/>
        <n v="0.14897286740520638" u="1"/>
        <n v="0.29684632070749206" u="1"/>
        <n v="1.7051331304116551E-2" u="1"/>
        <n v="3.0624405611031861E-2" u="1"/>
        <n v="0.62082564188622247" u="1"/>
        <n v="1.8003975168808539E-2" u="1"/>
        <n v="3.9680947933756198E-2" u="1"/>
        <n v="0.63790380473797559" u="1"/>
        <n v="2.5379347087614992E-2" u="1"/>
        <n v="2.7919891062473015E-2" u="1"/>
        <n v="3.3969979261380949E-2" u="1"/>
        <n v="0.77" u="1"/>
        <n v="2.1841255957048923E-2" u="1"/>
        <n v="0.8988687734787868" u="1"/>
        <n v="0.16389147230921886" u="1"/>
        <n v="0.80790960451977401" u="1"/>
        <n v="0.67298606904906122" u="1"/>
        <n v="0.89704352993611647" u="1"/>
        <n v="1.9496693582775497E-2" u="1"/>
        <n v="4.6995955321029653E-2" u="1"/>
        <n v="2.5169548242552943E-2" u="1"/>
        <n v="0.35454863949550391" u="1"/>
        <n v="0.6214190929669815" u="1"/>
        <n v="0.58592964824120608" u="1"/>
        <n v="6.3692477543032061E-2" u="1"/>
        <n v="0.86486486486486491" u="1"/>
        <n v="8.8853197937984098E-3" u="1"/>
        <n v="2.740306682114663E-2" u="1"/>
        <n v="1.4285888270469742E-2" u="1"/>
        <n v="0.1519760402158167" u="1"/>
        <n v="0.9" u="1"/>
        <n v="3.7568166209572151E-2" u="1"/>
        <n v="0.89878387843029051" u="1"/>
        <n v="0.8978712566589554" u="1"/>
        <n v="0.89604601311628496" u="1"/>
        <n v="3.7135268953631957E-2" u="1"/>
        <n v="0.35082084225553178" u="1"/>
        <n v="0.60232870577698161" u="1"/>
        <n v="4.6426205418759456E-2" u="1"/>
        <n v="0.29344537815126048" u="1"/>
        <n v="3.7761497870516698E-2" u="1"/>
        <n v="0.61799639064926348" u="1"/>
        <n v="0.60474024658053072" u="1"/>
        <n v="3.1429451584110708E-2" u="1"/>
        <n v="1.5853705191476337E-2" u="1"/>
        <n v="0.63818553529897215" u="1"/>
        <n v="0.83680287843741974" u="1"/>
        <n v="0.60520018472130876" u="1"/>
        <n v="0.65691629243031113" u="1"/>
        <n v="0.42411663743890154" u="1"/>
        <n v="6.5785001547225899E-2" u="1"/>
        <n v="4.6759571648004927E-2" u="1"/>
        <n v="0.66268031068918754" u="1"/>
        <n v="3.8616148879090748E-2" u="1"/>
        <n v="9.8871960810750087E-3" u="1"/>
        <n v="0.15982318464080775" u="1"/>
        <n v="0.64185211773151474" u="1"/>
        <n v="0.42480998068656156" u="1"/>
        <n v="0.36442953020134228" u="1"/>
        <n v="2.3746678975585866E-2" u="1"/>
        <n v="2.9755724614426216E-2" u="1"/>
        <n v="0.83538936006168085" u="1"/>
        <n v="2.4560360690775954E-2" u="1"/>
        <n v="9.6350633522661946E-3" u="1"/>
        <n v="7.3504273504273509E-3" u="1"/>
        <n v="0.87096774193548387" u="1"/>
        <n v="2.4847998830429475E-2" u="1"/>
        <n v="4.141810368772187E-2" u="1"/>
        <n v="1.7238042021379553E-2" u="1"/>
        <n v="0.19184267697429677" u="1"/>
        <n v="2.8264875721180933E-2" u="1"/>
        <n v="0.89861408833329792" u="1"/>
        <n v="0.64379038047379755" u="1"/>
        <n v="0.61175994449583715" u="1"/>
        <n v="9.053423121659453E-3" u="1"/>
        <n v="0.19756523881430699" u="1"/>
        <n v="0.84615384615384615" u="1"/>
        <n v="3.1796490862265103E-2" u="1"/>
        <n v="0.65965583173996178" u="1"/>
        <n v="4.2037466787744254E-2" u="1"/>
        <n v="4.3472859427547569E-2" u="1"/>
        <n v="9.4832996304302346E-3" u="1"/>
        <n v="2.0476840640083982E-2" u="1"/>
        <n v="4.7752587483845192E-2" u="1"/>
        <n v="7.0660410498318865E-2" u="1"/>
        <n v="0.89852919328480163" u="1"/>
        <n v="4.5103822199970355E-2" u="1"/>
        <n v="0.20725970225317747" u="1"/>
        <n v="0.64572864321608037" u="1"/>
        <n v="2.2058749904041601E-2" u="1"/>
        <n v="0.15471746059208516" u="1"/>
        <n v="0.45167412227192627" u="1"/>
        <n v="2.8672852073408108E-2" u="1"/>
        <n v="0.58356147898552901" u="1"/>
        <n v="0.82608695652173914" u="1"/>
        <n v="0.29473860589812334" u="1"/>
        <n v="0.16560203407642765" u="1"/>
        <n v="0.77777777777777779" u="1"/>
        <n v="0.89844429823630534" u="1"/>
        <n v="4.6284882334738521E-2" u="1"/>
        <n v="3.4935885774548939E-2" u="1"/>
        <n v="0.3448150833937636" u="1"/>
        <n v="6.3931475389485447E-3" u="1"/>
        <n v="0.80769230769230771" u="1"/>
        <n v="0.61415806733054545" u="1"/>
        <n v="0.64292893036611631" u="1"/>
        <n v="2.0057512580877068E-2" u="1"/>
        <n v="5.3042884311467066E-2" u="1"/>
        <n v="0.59192674423488889" u="1"/>
        <n v="0.8" u="1"/>
        <n v="0.43202862264626141" u="1"/>
        <n v="0.43282980025593948" u="1"/>
        <n v="0.29217273954116058" u="1"/>
        <n v="0.44833844420802305" u="1"/>
        <n v="0.1569669991123179" u="1"/>
        <n v="1.9258540417518687E-2" u="1"/>
        <n v="2.9077971808912383E-2" u="1"/>
        <n v="0.65207742571816052" u="1"/>
        <n v="5.3623598729770058E-2" u="1"/>
        <n v="3.8326874927644639E-2" u="1"/>
        <n v="4.0296316459757155E-2" u="1"/>
        <n v="6.1454308225021327E-2" u="1"/>
        <n v="0.61927518916766233" u="1"/>
        <n v="0.39787061994609163" u="1"/>
        <n v="4.3805273520274801E-2" u="1"/>
        <n v="0.44982756677561142" u="1"/>
        <n v="2.0946733094433595E-2" u="1"/>
        <n v="0.29693231077025678" u="1"/>
        <n v="0.61198348295122484" u="1"/>
        <n v="0.81818181818181823" u="1"/>
        <n v="0.89553664282530721" u="1"/>
        <n v="0.45067168366504934" u="1"/>
        <n v="0.45147582255404117" u="1"/>
        <n v="0.80821917808219179" u="1"/>
        <n v="0.83705988177846313" u="1"/>
        <n v="2.7944260026871309E-2" u="1"/>
        <n v="1.120785301916242E-2" u="1"/>
        <n v="3.6459809695786223E-2" u="1"/>
        <n v="1.0246741536191491E-2" u="1"/>
        <n v="1.170391803714311E-2" u="1"/>
        <n v="5.9565660716188039E-2" u="1"/>
        <n v="0.62266029470330542" u="1"/>
        <n v="0.16411281708781347" u="1"/>
        <n v="0.29048668814651518" u="1"/>
        <n v="4.8237937979069334E-2" u="1"/>
        <n v="2.6833631484794273E-3" u="1"/>
        <n v="0.67092671108419144" u="1"/>
        <n v="0.19944011861190888" u="1"/>
        <n v="4.6153846153846158E-3" u="1"/>
        <n v="0.89636436954814613" u="1"/>
        <n v="0.43491538820824199" u="1"/>
        <n v="3.3142414967631394E-2" u="1"/>
        <n v="3.0339468690497615E-2" u="1"/>
        <n v="3.6603923005936213E-2" u="1"/>
        <n v="0.61167429816768037" u="1"/>
        <n v="1.3252831627096492E-2" u="1"/>
        <n v="5.7402017363376322E-2" u="1"/>
        <n v="0.62060477216145904" u="1"/>
        <n v="0.89810471804232017" u="1"/>
        <n v="0.16950383596450624" u="1"/>
        <n v="0.64712295578437307" u="1"/>
        <n v="0.28887753363992508" u="1"/>
        <n v="3.3617714010794997E-2" u="1"/>
        <n v="4.2744017815925774E-2" u="1"/>
        <n v="3.5232737102574421E-2" u="1"/>
        <n v="3.1269830728590194E-2" u="1"/>
        <n v="0.61439335976443854" u="1"/>
        <n v="4.1797387382031904E-2" u="1"/>
        <n v="1.3899477238074493E-2" u="1"/>
        <n v="4.0165807533079266E-2" u="1"/>
        <n v="0.16259229339416248" u="1"/>
        <n v="1.887231208246546E-2" u="1"/>
        <n v="0.89743589743589747" u="1"/>
        <n v="4.3715453652626773E-2" u="1"/>
        <n v="0.62477286493034523" u="1"/>
        <n v="2.3894972022060302E-2" u="1"/>
        <n v="0.81300813008130079" u="1"/>
        <n v="6.3247863247863252E-3" u="1"/>
        <n v="4.7578905425715683E-2" u="1"/>
        <n v="3.8830995206492094E-2" u="1"/>
        <n v="0.30151515151515151" u="1"/>
        <n v="1.9855424622486344E-2" u="1"/>
        <n v="0.60869139395296123" u="1"/>
        <n v="3.7983025582839676E-2" u="1"/>
        <n v="4.4874623973377568E-2" u="1"/>
        <n v="3.6914711468697577E-2" u="1"/>
        <n v="4.3766952159668686E-2" u="1"/>
        <n v="1.9236005227619254E-2" u="1"/>
        <n v="0.44614252108371072" u="1"/>
        <n v="3.41613652428557E-2" u="1"/>
        <n v="2.3241111023722085E-2" u="1"/>
        <n v="2.4440872087988223E-2" u="1"/>
        <n v="3.3960805419172867E-2" u="1"/>
        <n v="5.0722833469380037E-2" u="1"/>
        <n v="8.2452431289640592E-3" u="1"/>
        <n v="0.43344735139132845" u="1"/>
        <n v="0.45807733498675385" u="1"/>
        <n v="0.66686856450635978" u="1"/>
        <n v="2.3753649074573814E-2" u="1"/>
        <n v="1.6113744075829384E-2" u="1"/>
        <n v="0.12893331196315608" u="1"/>
        <n v="1.6825956820575173E-2" u="1"/>
        <n v="0.664173584285362" u="1"/>
        <n v="3.2498713771222772E-2" u="1"/>
        <n v="3.6158130157237525E-2" u="1"/>
        <n v="4.7675180034543248E-2" u="1"/>
        <n v="4.2892135756576411E-2" u="1"/>
        <n v="3.773055471311914E-2" u="1"/>
        <n v="3.2200678538154587E-2" u="1"/>
        <n v="0.69811320754716977" u="1"/>
        <n v="0.44999156945998559" u="1"/>
        <n v="2.8704828316345157E-2" u="1"/>
        <n v="3.501016221321368E-2" u="1"/>
        <n v="0.2134799011844257" u="1"/>
        <n v="0.89833817942568495" u="1"/>
        <n v="4.8694086636173334E-2" u="1"/>
        <n v="0.1611442048219692" u="1"/>
        <n v="1.6664418944195892E-2" u="1"/>
        <n v="0.83731688511950653" u="1"/>
        <n v="0.65813938155205376" u="1"/>
        <n v="3.835304707917471E-2" u="1"/>
        <n v="0.83423284502698536" u="1"/>
        <n v="4.185664427442326E-2" u="1"/>
        <n v="0.43821341651527096" u="1"/>
        <n v="0.44125925677713368" u="1"/>
        <n v="0.19540979861024149" u="1"/>
        <n v="1.6243477744542829E-2" u="1"/>
        <n v="0.66118870103958838" u="1"/>
        <n v="3.3082112446412321E-2" u="1"/>
        <n v="0.89825328437718865" u="1"/>
        <n v="1.8546650838045031E-2" u="1"/>
        <n v="0.83590336674376764" u="1"/>
        <n v="4.5329945350283812E-2" u="1"/>
        <n v="1.9656305332150698E-2" u="1"/>
        <n v="3.3959068030597062E-2" u="1"/>
        <n v="1.8589246970529091E-2" u="1"/>
        <n v="0.61988893085456098" u="1"/>
        <n v="1.3188466730101127E-2" u="1"/>
        <n v="0.65635145686927221" u="1"/>
        <n v="1.5124700500980179E-2" u="1"/>
        <n v="2.0835617211973835E-2" u="1"/>
        <n v="1.9321260516184231E-2" u="1"/>
        <n v="0.19000072059339704" u="1"/>
        <n v="0.3122923588039867" u="1"/>
        <n v="3.4707119611402042E-2" u="1"/>
        <n v="0.15446114868254157" u="1"/>
        <n v="0.67565112053301035" u="1"/>
        <n v="3.4713763176299824E-2" u="1"/>
        <n v="3.8991716622397664E-2" u="1"/>
        <n v="4.4603155142282143E-2" u="1"/>
        <n v="0.63445800430725052" u="1"/>
        <n v="0.33108108108108109" u="1"/>
        <n v="5.1111639362664503E-2" u="1"/>
        <n v="0.65887850467289721" u="1"/>
        <n v="3.5669414833390645E-2" u="1"/>
        <n v="0.84" u="1"/>
        <n v="0.89751045270284613" u="1"/>
        <n v="0.6613567534827377" u="1"/>
        <n v="0.29630866878236178" u="1"/>
        <n v="0.59212736687106382" u="1"/>
        <n v="0.62684852835606608" u="1"/>
        <n v="0.64270743434841571" u="1"/>
        <n v="2.5538831644868882E-2" u="1"/>
        <n v="2.7656906281404877E-2" u="1"/>
        <n v="9.2033796016898015E-3" u="1"/>
        <n v="2.876960885642757E-2" u="1"/>
        <n v="0.61335814317892468" u="1"/>
        <n v="2.9152592311982407E-2" u="1"/>
        <n v="4.6093622176645761E-2" u="1"/>
        <n v="1.9654484815331132E-2" u="1"/>
        <n v="2.8788162112279692E-2" u="1"/>
        <n v="0.15722841126452078" u="1"/>
        <n v="3.5782577080053571E-2" u="1"/>
        <n v="4.670824067697707E-2" u="1"/>
        <n v="2.6937631622897598E-2" u="1"/>
        <n v="4.5800996805897963E-2" u="1"/>
        <n v="4.3271503184214119E-2" u="1"/>
        <n v="4.5974008886413086E-2" u="1"/>
        <n v="1.8643446145311951E-2" u="1"/>
        <n v="3.2519343628938276E-2" u="1"/>
        <n v="0.20996919946876147" u="1"/>
        <n v="3.7437927160869702E-2" u="1"/>
        <n v="3.3997832462068084E-2" u="1"/>
        <n v="3.8076939603577505E-2" u="1"/>
        <n v="4.3413623546111987E-2" u="1"/>
        <n v="0.32003626473254759" u="1"/>
        <n v="1.7771575238857387E-2" u="1"/>
        <n v="0.83673469387755106" u="1"/>
        <n v="0.79891304347826086" u="1"/>
        <n v="0.45605335403101777" u="1"/>
        <n v="1.477006589953047E-2" u="1"/>
        <n v="0.44852281591263649" u="1"/>
        <n v="4.6458229116694297E-2" u="1"/>
        <n v="3.3457060727751738E-2" u="1"/>
        <n v="6.2814790744793708E-2" u="1"/>
        <n v="0.65977108054184608" u="1"/>
        <n v="4.0932203686400492E-2" u="1"/>
        <n v="0.42562023531485482" u="1"/>
        <n v="0.66591943034219025" u="1"/>
        <n v="2.0864267062618402E-2" u="1"/>
        <n v="4.4974156001861748E-2" u="1"/>
        <n v="0.80519480519480524" u="1"/>
        <n v="0.89874143090604242" u="1"/>
        <n v="0.13258041619510536" u="1"/>
        <n v="0.61090980315346199" u="1"/>
        <n v="0.83603186841428934" u="1"/>
        <n v="3.9630382158793734E-2" u="1"/>
        <n v="0.67983040581465781" u="1"/>
        <n v="0.34131957242904531" u="1"/>
        <n v="0.67874015748031491" u="1"/>
        <n v="5.2958869013424191E-2" u="1"/>
        <n v="0.78873239436619713" u="1"/>
        <n v="4.0957389926406969E-2" u="1"/>
        <n v="1.6407544057952469E-2" u="1"/>
        <n v="0.45999861467063796" u="1"/>
        <n v="1.8268272705030512E-2" u="1"/>
        <n v="0.13017954219846789" u="1"/>
        <n v="2.8942366982861293E-2" u="1"/>
        <n v="3.4095879062922885E-2" u="1"/>
        <n v="1.4423600522761926E-2" u="1"/>
        <n v="4.4069032307720642E-2" u="1"/>
        <n v="5.1576353360297859E-2" u="1"/>
        <n v="0.20413932996116105" u="1"/>
        <n v="3.4160420500126111E-2" u="1"/>
        <n v="5.4984383563452914E-2" u="1"/>
        <n v="0.33860045146726864" u="1"/>
        <n v="0.64522613065326628" u="1"/>
        <n v="0.57383403997577231" u="1"/>
        <n v="4.5990900866992861E-2" u="1"/>
        <n v="2.4174235003923055E-2" u="1"/>
        <n v="1.8924153855248652E-2" u="1"/>
        <n v="3.1588107136383978E-2" u="1"/>
        <n v="4.5064881284319368E-2" u="1"/>
        <n v="3.3963902950438302E-2" u="1"/>
        <n v="0.85" u="1"/>
        <n v="0.84420642648490751" u="1"/>
        <n v="2.0148115878893487E-2" u="1"/>
        <n v="0.28583795013850416" u="1"/>
        <n v="0.33624801271860094" u="1"/>
        <n v="3.4734685131117243E-2" u="1"/>
        <n v="6.8086013950920857E-2" u="1"/>
        <n v="0.3364485981308411" u="1"/>
        <n v="6.3032568876398853E-2" u="1"/>
        <n v="0.42589708784757208" u="1"/>
        <n v="4.4367559679555996E-2" u="1"/>
        <n v="3.0174710915197661E-2" u="1"/>
        <n v="3.7260263853592081E-2" u="1"/>
        <n v="0.58596707703525053" u="1"/>
        <n v="0.89583377549504428" u="1"/>
        <n v="2.8146186644792438E-2" u="1"/>
        <n v="0.66169399580816179" u="1"/>
        <n v="1.8653059732977213E-2" u="1"/>
        <n v="0.29696363029696365" u="1"/>
        <n v="2.8859863106765186E-2" u="1"/>
        <n v="4.1479879476330958E-2" u="1"/>
        <n v="4.6038011849394406E-2" u="1"/>
        <n v="1.1106878646324104E-2" u="1"/>
        <n v="1.7351680172394444E-2" u="1"/>
        <n v="1.7621667858696004E-2" u="1"/>
        <n v="0.77419354838709675" u="1"/>
        <n v="4.4335616890364492E-2" u="1"/>
        <n v="0.62075717102778905" u="1"/>
        <n v="9.3444944615851504E-3" u="1"/>
        <n v="0.43984148965107939" u="1"/>
        <n v="0.6" u="1"/>
        <n v="0.35664335664335667" u="1"/>
        <n v="3.6329864348867758E-2" u="1"/>
        <n v="0.42804043423536814" u="1"/>
        <n v="2.3391047899919137E-2" u="1"/>
        <n v="0.6304604486422668" u="1"/>
        <n v="3.2719042134304772E-2" u="1"/>
        <n v="0.65649106613041475" u="1"/>
        <n v="5.5791617968476585E-2" u="1"/>
        <n v="4.4422702712401743E-2" u="1"/>
        <n v="0.3344275748871563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Claudia Laeremans" refreshedDate="43257.504726851854" createdVersion="4" refreshedVersion="6" minRefreshableVersion="3" recordCount="40">
  <cacheSource type="worksheet">
    <worksheetSource ref="A1:P42" sheet="msg"/>
  </cacheSource>
  <cacheFields count="16">
    <cacheField name="Emetteur" numFmtId="0">
      <sharedItems count="20">
        <s v="eBox"/>
        <s v="ONVA"/>
        <s v="ONEM"/>
        <s v="ONSS"/>
        <s v="CIN"/>
        <s v="CAAMI"/>
        <s v="Zenito CAS"/>
        <s v="OVP"/>
        <s v="OFP"/>
        <s v="FEDRIS"/>
        <s v="CORILUS "/>
        <s v="SIGeDIS"/>
        <s v="InterOP"/>
        <s v="FAMIFED"/>
        <s v="CPAS Anvers"/>
        <s v="SPP IS"/>
        <s v="e-Santé"/>
        <s v="Loonmotor IPSS"/>
        <s v="FMP" u="1"/>
        <s v="Loonmotor" u="1"/>
      </sharedItems>
    </cacheField>
    <cacheField name="Verzender" numFmtId="0">
      <sharedItems/>
    </cacheField>
    <cacheField name="Nom de l'application" numFmtId="0">
      <sharedItems/>
    </cacheField>
    <cacheField name="Applicatie naam" numFmtId="0">
      <sharedItems containsBlank="1"/>
    </cacheField>
    <cacheField name="Nom du message chart" numFmtId="0">
      <sharedItems/>
    </cacheField>
    <cacheField name="Naam bericht chart" numFmtId="0">
      <sharedItems/>
    </cacheField>
    <cacheField name="Nom du message" numFmtId="0">
      <sharedItems/>
    </cacheField>
    <cacheField name="Naam bericht" numFmtId="0">
      <sharedItems/>
    </cacheField>
    <cacheField name="Type de message" numFmtId="0">
      <sharedItems/>
    </cacheField>
    <cacheField name="Type de document" numFmtId="0">
      <sharedItems containsBlank="1"/>
    </cacheField>
    <cacheField name="Soort bericht" numFmtId="0">
      <sharedItems containsBlank="1"/>
    </cacheField>
    <cacheField name="Public cible" numFmtId="0">
      <sharedItems containsBlank="1"/>
    </cacheField>
    <cacheField name="Doelpubliek" numFmtId="0">
      <sharedItems containsBlank="1"/>
    </cacheField>
    <cacheField name="Nombre de messages " numFmtId="167">
      <sharedItems containsSemiMixedTypes="0" containsString="0" containsNumber="1" containsInteger="1" minValue="1" maxValue="11696846"/>
    </cacheField>
    <cacheField name="Nombre de messages lus" numFmtId="167">
      <sharedItems containsSemiMixedTypes="0" containsString="0" containsNumber="1" containsInteger="1" minValue="1" maxValue="413054"/>
    </cacheField>
    <cacheField name="Pourcentage lu" numFmtId="9">
      <sharedItems containsSemiMixedTypes="0" containsString="0" containsNumber="1" minValue="1.1784482906496046E-2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Claudia Laeremans" refreshedDate="43528.490254282406" createdVersion="6" refreshedVersion="6" minRefreshableVersion="3" recordCount="46">
  <cacheSource type="worksheet">
    <worksheetSource ref="A1:S47" sheet="msg"/>
  </cacheSource>
  <cacheFields count="19">
    <cacheField name="Emetteur" numFmtId="0">
      <sharedItems count="20">
        <s v="eBox"/>
        <s v="ONVA"/>
        <s v="ONEM"/>
        <s v="ONSS"/>
        <s v="CIN"/>
        <s v="CAAMI"/>
        <s v="Zenito CAS"/>
        <s v="OVP"/>
        <s v="OFP"/>
        <s v="FEDRIS"/>
        <s v="CORILUS "/>
        <s v="SIGeDIS"/>
        <s v="InterOP"/>
        <s v="FAMIFED"/>
        <s v="CPAS Anvers"/>
        <s v="SPP IS"/>
        <s v="e-Santé"/>
        <s v="Loonmotor IPSS"/>
        <s v="FFE"/>
        <s v="JPL Solutions"/>
      </sharedItems>
    </cacheField>
    <cacheField name="Verzender" numFmtId="0">
      <sharedItems count="20">
        <s v="eBox"/>
        <s v="RJV"/>
        <s v="RVA"/>
        <s v="RSZ"/>
        <s v="NIC"/>
        <s v="HZIV"/>
        <s v="Zenito "/>
        <s v="OVP"/>
        <s v="OFP"/>
        <s v="FEDRIS"/>
        <s v="CORILUS"/>
        <s v="SIGeDIS"/>
        <s v="InterUI"/>
        <s v="FAMIFED"/>
        <s v="OCMW Antwerpen"/>
        <s v="POD MI"/>
        <s v="e-Gezondheid"/>
        <s v="Loonmotor IOSZ"/>
        <s v="FSO"/>
        <s v="JPL Solutions"/>
      </sharedItems>
    </cacheField>
    <cacheField name="Nom de l'application" numFmtId="0">
      <sharedItems/>
    </cacheField>
    <cacheField name="Applicatie naam" numFmtId="0">
      <sharedItems containsBlank="1"/>
    </cacheField>
    <cacheField name="Nom du message chart" numFmtId="0">
      <sharedItems/>
    </cacheField>
    <cacheField name="Naam bericht chart" numFmtId="0">
      <sharedItems containsBlank="1"/>
    </cacheField>
    <cacheField name="Nom du message" numFmtId="0">
      <sharedItems/>
    </cacheField>
    <cacheField name="Naam bericht" numFmtId="0">
      <sharedItems/>
    </cacheField>
    <cacheField name="Type de message" numFmtId="0">
      <sharedItems/>
    </cacheField>
    <cacheField name="Type de document" numFmtId="0">
      <sharedItems containsBlank="1"/>
    </cacheField>
    <cacheField name="Soort bericht" numFmtId="0">
      <sharedItems containsBlank="1"/>
    </cacheField>
    <cacheField name="Public cible" numFmtId="0">
      <sharedItems containsBlank="1"/>
    </cacheField>
    <cacheField name="Doelpubliek" numFmtId="0">
      <sharedItems containsBlank="1"/>
    </cacheField>
    <cacheField name="Nombre de messages " numFmtId="167">
      <sharedItems containsSemiMixedTypes="0" containsString="0" containsNumber="1" containsInteger="1" minValue="1" maxValue="12560635"/>
    </cacheField>
    <cacheField name="Nombre de messages lus" numFmtId="167">
      <sharedItems containsSemiMixedTypes="0" containsString="0" containsNumber="1" containsInteger="1" minValue="1" maxValue="708097"/>
    </cacheField>
    <cacheField name="Pourcentage lu" numFmtId="9">
      <sharedItems containsSemiMixedTypes="0" containsString="0" containsNumber="1" minValue="1.2036023903711808E-2" maxValue="1"/>
    </cacheField>
    <cacheField name="Aantal berichten" numFmtId="167">
      <sharedItems containsSemiMixedTypes="0" containsString="0" containsNumber="1" containsInteger="1" minValue="1" maxValue="12560635"/>
    </cacheField>
    <cacheField name="Aantal gelezen berichten" numFmtId="167">
      <sharedItems containsSemiMixedTypes="0" containsString="0" containsNumber="1" containsInteger="1" minValue="1" maxValue="708097"/>
    </cacheField>
    <cacheField name="Lees percentage" numFmtId="9">
      <sharedItems containsSemiMixedTypes="0" containsString="0" containsNumber="1" minValue="1.2036023903711808E-2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x v="0"/>
    <s v="eBox"/>
    <s v="PP"/>
    <s v="PP"/>
    <s v="Message de bienvenue"/>
    <s v="Welkom bericht"/>
    <s v="Message de bienvenue"/>
    <s v="Welkom bericht"/>
    <s v="WelcomeDocCitizen"/>
    <m/>
    <m/>
    <s v="citoyen"/>
    <s v="burger"/>
    <n v="11648646"/>
    <n v="338719"/>
    <n v="2.9077971808912383E-2"/>
    <n v="11648646"/>
    <n v="338719"/>
    <n v="2.9077971808912383E-2"/>
  </r>
  <r>
    <x v="1"/>
    <s v="RJV"/>
    <s v="Cova2"/>
    <s v="Cova2"/>
    <s v="Fiche fiscale (ONVA)"/>
    <s v="Fiscale fiche (RJV)"/>
    <s v="Disponibilité fiche fiscale"/>
    <s v="Beschikbaarheid fiscale fiche"/>
    <s v="YearlyVacationFiscalCertificate"/>
    <s v="broadcast"/>
    <s v="broadcast"/>
    <s v="citoyen"/>
    <s v="burger"/>
    <n v="6258219"/>
    <n v="277462"/>
    <n v="4.4335616890364492E-2"/>
    <n v="6258219"/>
    <n v="277462"/>
    <n v="4.4335616890364492E-2"/>
  </r>
  <r>
    <x v="1"/>
    <s v="RJV"/>
    <s v="Cova2"/>
    <s v="Cova2"/>
    <s v="Extrait de compte (ONVA)"/>
    <s v="Rekeninguittreksel (RJV)"/>
    <s v="Disponibilité de l’extrait de compte."/>
    <s v="Beschikbaarheid van het rekeninguittreksel."/>
    <s v="YearlyVacationAccountExtract"/>
    <s v="broadcast"/>
    <s v="broadcast"/>
    <s v="citoyen"/>
    <s v="burger"/>
    <n v="4719091"/>
    <n v="183247"/>
    <n v="3.8830995206492094E-2"/>
    <n v="4719091"/>
    <n v="183247"/>
    <n v="3.8830995206492094E-2"/>
  </r>
  <r>
    <x v="1"/>
    <s v="RJV"/>
    <s v="Cova2"/>
    <s v="Cova2"/>
    <s v="Premier contact avec le secteur Vacances Annuelles"/>
    <s v="Eerste contact met de sector Jaarlijkse Vakantie"/>
    <s v="Premier contact avec le secteur Vacances Annuelles"/>
    <s v="Eerste contact met de sector Jaarlijkse Vakantie"/>
    <s v="YearlyVacationFirstContact"/>
    <s v="broadcast"/>
    <s v="broadcast"/>
    <s v="citoyen"/>
    <s v="burger"/>
    <n v="2292199"/>
    <n v="109281"/>
    <n v="4.7675180034543248E-2"/>
    <n v="2292199"/>
    <n v="109281"/>
    <n v="4.7675180034543248E-2"/>
  </r>
  <r>
    <x v="2"/>
    <s v="RVA"/>
    <s v="Interruption de carrière et crédit-temps"/>
    <s v="Loopbaanonderbreking en tijdskrediet"/>
    <s v="Fiche fiscale (ONEm)"/>
    <s v="Fiscaal attest (RVA)"/>
    <s v="Fiche fiscale 281.18"/>
    <s v="Fiscaal attest 281.18"/>
    <s v="OnemRvaFiscalIndexCard"/>
    <s v="fiche fiscale"/>
    <s v="fiscaal attest"/>
    <s v="citoyen"/>
    <s v="burger"/>
    <n v="2024663"/>
    <n v="331825"/>
    <n v="0.16389147230921886"/>
    <n v="2024663"/>
    <n v="331825"/>
    <n v="0.16389147230921886"/>
  </r>
  <r>
    <x v="3"/>
    <s v="RSZ"/>
    <s v="Student@work"/>
    <s v="Student@work"/>
    <s v="Student@work (ONSS)"/>
    <s v="Student@work (RSZ)"/>
    <s v="Attestation Student@work"/>
    <s v="Student@work attest"/>
    <s v="StudentWork"/>
    <s v="webapp"/>
    <s v="webapp"/>
    <s v="citoyen"/>
    <s v="burger"/>
    <n v="993640"/>
    <n v="23743"/>
    <n v="2.3894972022060302E-2"/>
    <n v="993640"/>
    <n v="23743"/>
    <n v="2.3894972022060302E-2"/>
  </r>
  <r>
    <x v="2"/>
    <s v="RVA"/>
    <s v="Interruption de carrière et crédit-temps"/>
    <s v="Loopbaanonderbreking en tijdskrediet"/>
    <s v="Décision C62 (ONEm)"/>
    <s v="Beslissing C62 (RVA)"/>
    <s v="Décision C62"/>
    <s v="Beslissing C62"/>
    <s v="OnemRvaDecisionC62"/>
    <s v="business"/>
    <s v="business"/>
    <s v="citoyen"/>
    <s v="burger"/>
    <n v="1087278"/>
    <n v="232112"/>
    <n v="0.2134799011844257"/>
    <n v="1087278"/>
    <n v="232112"/>
    <n v="0.2134799011844257"/>
  </r>
  <r>
    <x v="2"/>
    <s v="RVA"/>
    <s v="Interruption de carrière et crédit-temps"/>
    <s v="Loopbaanonderbreking en tijdskrediet"/>
    <s v="Demande réduction de prestations (ONEm)"/>
    <s v="Aanvraag vermindering prestaties (RVA)"/>
    <s v="Formulaire de demande de réduction de prestations C61"/>
    <s v="C61 Aanvraagformulier van vermindering van prestaties"/>
    <s v="OnemRvaWorkerRequestForm"/>
    <s v="business"/>
    <s v="business"/>
    <s v="citoyen"/>
    <s v="burger"/>
    <n v="230380"/>
    <n v="104011"/>
    <n v="0.45147582255404117"/>
    <n v="230380"/>
    <n v="104011"/>
    <n v="0.45147582255404117"/>
  </r>
  <r>
    <x v="4"/>
    <s v="NIC"/>
    <s v="Votre Mutuelle"/>
    <s v="Uw Mutualiteit"/>
    <s v="Distribution Légale Trimestrielle (CIN)"/>
    <s v="Wettelijke trimestriële verspreiding (NIC)"/>
    <s v="Distribution Légale Trimestrielle"/>
    <s v="Wettelijke trimestriële verspreiding"/>
    <s v="CinNicQuarterlyDistribution"/>
    <s v="business"/>
    <s v="business"/>
    <s v="citoyen"/>
    <s v="burger"/>
    <n v="653425"/>
    <n v="35039"/>
    <n v="5.3623598729770058E-2"/>
    <n v="653425"/>
    <n v="35039"/>
    <n v="5.3623598729770058E-2"/>
  </r>
  <r>
    <x v="5"/>
    <s v="HZIV"/>
    <s v="CAAMI eBoxConnector"/>
    <s v="HZIV eBoxConnector"/>
    <s v="Communication (CAAMI)"/>
    <s v="Communicatie (HZIV)"/>
    <s v="Communication CAAMI"/>
    <s v="Communicatie HZIV"/>
    <s v="CaamiHzivCommunication"/>
    <s v="business"/>
    <s v="business"/>
    <s v="citoyen"/>
    <s v="burger"/>
    <n v="1222328"/>
    <n v="44742"/>
    <n v="3.6603923005936213E-2"/>
    <n v="1222328"/>
    <n v="44742"/>
    <n v="3.6603923005936213E-2"/>
  </r>
  <r>
    <x v="6"/>
    <s v="Zenito "/>
    <s v="Zenito  Platform opérationnel Z.O.P"/>
    <s v="Zenito  Platform opérationnel Z.O.P"/>
    <s v="Fiche fiscale (Zenito)"/>
    <s v="Fiche fiscale (Zenito)"/>
    <s v="Fiche fiscale"/>
    <s v="Fiche fiscale"/>
    <s v="ZenitoDetailFiscal"/>
    <s v="fiche fiscale"/>
    <s v="fiscaal attest"/>
    <s v="citoyen"/>
    <s v="burger"/>
    <n v="301023"/>
    <n v="6434"/>
    <n v="2.1373782069808618E-2"/>
    <n v="301023"/>
    <n v="6434"/>
    <n v="2.1373782069808618E-2"/>
  </r>
  <r>
    <x v="7"/>
    <s v="OVP"/>
    <s v="My Benefit"/>
    <s v="My Benefit"/>
    <s v="Dossier de pension (OVP)"/>
    <s v="Pensioendossier (OVP)"/>
    <s v="Dossier de pension rédigé par le fonds de pension du secteur non-marchand flamand"/>
    <s v="Pensioendossier opgemaakt door het pensioenfonds van de Vlaamse non-profit/social-profitsector"/>
    <s v="OVPPensionFile"/>
    <s v="business"/>
    <s v="business"/>
    <s v="citoyen"/>
    <s v="burger"/>
    <n v="398540"/>
    <n v="28161"/>
    <n v="7.0660410498318865E-2"/>
    <n v="398540"/>
    <n v="28161"/>
    <n v="7.0660410498318865E-2"/>
  </r>
  <r>
    <x v="2"/>
    <s v="RVA"/>
    <s v="Demande d'une carte de travail"/>
    <s v="Aanvraag om een werkkaart"/>
    <s v="Carte de travail - ACTIVA"/>
    <s v="Werkkaart - ACTIVA"/>
    <s v="Carte de travail - ACTIVA"/>
    <s v="Werkkaart - ACTIVA"/>
    <s v="WK1-ACTIVA"/>
    <s v="business"/>
    <s v="business"/>
    <s v="citoyen"/>
    <s v="burger"/>
    <n v="47117"/>
    <n v="42357"/>
    <n v="0.89897489228940719"/>
    <n v="47117"/>
    <n v="42357"/>
    <n v="0.89897489228940719"/>
  </r>
  <r>
    <x v="8"/>
    <s v="OFP"/>
    <s v="My Benefit"/>
    <s v="My Benefit"/>
    <s v="Dossier de pension (OFP)"/>
    <s v="Pensioendossier (OFP)"/>
    <s v="Dossier de pension rédigé par le fonds de pension du secteur non-marchand fédéral"/>
    <s v="Pensioendossier opgemaakt door het pensioenfonds van de Federale non-profit/social-profitsector"/>
    <s v="OFPPensionFile"/>
    <s v="business"/>
    <s v="business"/>
    <s v="citoyen"/>
    <s v="burger"/>
    <n v="605772"/>
    <n v="34560"/>
    <n v="5.7051167766090212E-2"/>
    <n v="605772"/>
    <n v="34560"/>
    <n v="5.7051167766090212E-2"/>
  </r>
  <r>
    <x v="2"/>
    <s v="RVA"/>
    <s v="Interruption de carrière et crédit-temps"/>
    <s v="Loopbaanonderbreking en tijdskrediet"/>
    <s v="Attestation Crédit-temps (ONEm)"/>
    <s v="Tijdskredit attest (RVA)"/>
    <s v="Attestation Crédit-temps"/>
    <s v="Tijdskredit attest"/>
    <s v="OnemRvaCertificatedCreditTime"/>
    <s v="business"/>
    <s v="business"/>
    <s v="citoyen"/>
    <s v="burger"/>
    <n v="72185"/>
    <n v="33205"/>
    <n v="0.45999861467063796"/>
    <n v="72185"/>
    <n v="33205"/>
    <n v="0.45999861467063796"/>
  </r>
  <r>
    <x v="9"/>
    <s v="FEDRIS"/>
    <s v="Fiches fiscales (FMP)"/>
    <s v="Belastingsfiches (FBZ)"/>
    <s v="Fiches fiscales (Fedris)"/>
    <s v="Belastingsfiches (Fedris)"/>
    <s v="Fiches fiscales"/>
    <s v="Belastingsfiches"/>
    <s v="FmpFbzTaxForm"/>
    <s v="fiche fiscale"/>
    <s v="fiscaal attest"/>
    <s v="citoyen"/>
    <s v="burger"/>
    <n v="11663"/>
    <n v="380"/>
    <n v="3.2581668524393384E-2"/>
    <n v="11663"/>
    <n v="380"/>
    <n v="3.2581668524393384E-2"/>
  </r>
  <r>
    <x v="2"/>
    <s v="RVA"/>
    <s v="Demande d'une carte de travail"/>
    <s v="Aanvraag om een werkkaart"/>
    <s v="Carte de travail - START"/>
    <s v="Werkkaart - START"/>
    <s v="Carte de travail - START"/>
    <s v="Werkkaart - START"/>
    <s v="WK2-START"/>
    <s v="business"/>
    <s v="business"/>
    <s v="citoyen"/>
    <s v="burger"/>
    <n v="7782"/>
    <n v="6516"/>
    <n v="0.83731688511950653"/>
    <n v="7782"/>
    <n v="6516"/>
    <n v="0.83731688511950653"/>
  </r>
  <r>
    <x v="2"/>
    <s v="RVA"/>
    <s v="EBox-Publisher"/>
    <s v="EBox-Publisher"/>
    <s v="Document de réponse (ONEm)"/>
    <s v="Antwoorddocument (RVA)"/>
    <s v="Document de réponse"/>
    <s v="Antwoorddocument"/>
    <s v="ONEMRVAResponseDoc"/>
    <s v="business"/>
    <s v="business"/>
    <s v="citoyen"/>
    <s v="burger"/>
    <n v="5998"/>
    <n v="1781"/>
    <n v="0.29693231077025678"/>
    <n v="5998"/>
    <n v="1781"/>
    <n v="0.29693231077025678"/>
  </r>
  <r>
    <x v="3"/>
    <s v="RSZ"/>
    <s v="Horeca@work"/>
    <s v="Horeca@work"/>
    <s v="Horeca@work (ONSS)"/>
    <s v="Horeca@work (RSZ)"/>
    <s v="Attestation Horeca@work"/>
    <s v="Horeca@work attest"/>
    <s v="HorecaWork"/>
    <s v="webapp"/>
    <s v="webapp"/>
    <s v="citoyen"/>
    <s v="burger"/>
    <n v="2980"/>
    <n v="1086"/>
    <n v="0.36442953020134228"/>
    <n v="2980"/>
    <n v="1086"/>
    <n v="0.36442953020134228"/>
  </r>
  <r>
    <x v="3"/>
    <s v="RSZ"/>
    <s v="Interim@Work"/>
    <s v="Interim@Work"/>
    <s v="Extrait relations de travail intérimaires (ONSS)"/>
    <s v="Extract interim werkrelaties (RSZ)"/>
    <s v="Extrait de vos relations de travail intérimaires"/>
    <s v="Extract van uw interim werk relaties"/>
    <s v="InterimWorkerRelationsExtract"/>
    <s v="webapp"/>
    <s v="webapp"/>
    <s v="citoyen"/>
    <s v="burger"/>
    <n v="218"/>
    <n v="185"/>
    <n v="0.84862385321100919"/>
    <n v="218"/>
    <n v="185"/>
    <n v="0.84862385321100919"/>
  </r>
  <r>
    <x v="10"/>
    <s v="CORILUS"/>
    <s v="InfiPlus"/>
    <s v="InfiPlus"/>
    <s v="Justificatif patient (InfiPlus)"/>
    <s v="Bewijsstuk patiënt (InfiPlus)"/>
    <s v="Justificatif patient"/>
    <s v="Bewijsstuk patiënt"/>
    <s v="InfiPlusPatientProof"/>
    <s v="business"/>
    <s v="business"/>
    <s v="citoyen"/>
    <s v="burger"/>
    <n v="295486"/>
    <n v="5867"/>
    <n v="1.9855424622486344E-2"/>
    <n v="295486"/>
    <n v="5867"/>
    <n v="1.9855424622486344E-2"/>
  </r>
  <r>
    <x v="10"/>
    <s v="CORILUS"/>
    <s v="Corilus"/>
    <s v="Corilus"/>
    <s v="Justificatif patient (Corilus)"/>
    <s v="Bewijsstuk patiënt (Corilus)"/>
    <s v="Justificatif patient"/>
    <s v="Bewijsstuk patiënt"/>
    <s v="PatientProof"/>
    <s v="business"/>
    <s v="business"/>
    <s v="citoyen"/>
    <s v="burger"/>
    <n v="675598"/>
    <n v="14562"/>
    <n v="2.1554237875186132E-2"/>
    <n v="675598"/>
    <n v="14562"/>
    <n v="2.1554237875186132E-2"/>
  </r>
  <r>
    <x v="11"/>
    <s v="SIGeDIS"/>
    <s v="MyPension -  Ma pension complémentaire (MyDB2P)"/>
    <s v="MyPension – Mijn aanvullend pensioen (MyDB2P)"/>
    <s v="Message aux citoyens (SIGeDIS)"/>
    <s v="Bericht naar burgers (SIGeDIS)"/>
    <s v="Message de Sigedis aux citoyens"/>
    <s v="Bericht van Sigedis naar burgers"/>
    <s v="SigedisSupplementaryPensions"/>
    <s v="business"/>
    <s v="business"/>
    <s v="citoyen"/>
    <s v="burger"/>
    <n v="8046131"/>
    <n v="391799"/>
    <n v="4.8694086636173334E-2"/>
    <n v="8046131"/>
    <n v="391799"/>
    <n v="4.8694086636173334E-2"/>
  </r>
  <r>
    <x v="12"/>
    <s v="InterUI"/>
    <s v="Votre Organisme de Payement des allocations de chômage"/>
    <s v="Uw uitbetalingsinstelling voor werkloosheidsuitkeringen"/>
    <s v="Distribution légale (InterOP)"/>
    <s v="Wettelijke verspreiding (InterUI)"/>
    <s v="Distribution légale"/>
    <s v="Wettelijke verspreiding"/>
    <s v="InterOPInterUIDistribution"/>
    <s v="business"/>
    <s v="business"/>
    <s v="citoyen"/>
    <s v="burger"/>
    <n v="74200"/>
    <n v="29522"/>
    <n v="0.39787061994609163"/>
    <n v="74200"/>
    <n v="29522"/>
    <n v="0.39787061994609163"/>
  </r>
  <r>
    <x v="13"/>
    <s v="FAMIFED"/>
    <s v="ITinera"/>
    <s v="ITinera"/>
    <s v="Informations périodiques (FAMIFED)"/>
    <s v="Periodieke informatie (FAMIFED)"/>
    <s v="Ponctuel"/>
    <s v="Punctueel"/>
    <s v="FamifedPeriodicalInfo"/>
    <s v="business"/>
    <s v="business"/>
    <s v="citoyen"/>
    <s v="burger"/>
    <n v="594180"/>
    <n v="20298"/>
    <n v="3.41613652428557E-2"/>
    <n v="594180"/>
    <n v="20298"/>
    <n v="3.41613652428557E-2"/>
  </r>
  <r>
    <x v="13"/>
    <s v="FAMIFED"/>
    <s v="ITinera"/>
    <s v="ITinera"/>
    <s v="Informations ponctuelles (FAMIFED)"/>
    <s v="Punctuele informatie (FAMIFED)"/>
    <s v="Ponctuel"/>
    <s v="Punctueel"/>
    <s v="FamifedPonctualInfo"/>
    <s v="business"/>
    <s v="business"/>
    <s v="citoyen"/>
    <s v="burger"/>
    <n v="672960"/>
    <n v="20609"/>
    <n v="3.0624405611031861E-2"/>
    <n v="672960"/>
    <n v="20609"/>
    <n v="3.0624405611031861E-2"/>
  </r>
  <r>
    <x v="14"/>
    <s v="OCMW Antwerpen"/>
    <s v="e-Vita"/>
    <s v="e-Vita"/>
    <s v="Lettre de décision recommandée (CPAS Anvers)"/>
    <s v="Aangetekende beslissingsbrief (OCMW Antwerpen)"/>
    <s v="Lettre de décision recommandée"/>
    <s v="Aangetekende beslissingsbrief"/>
    <s v="CPASAntwerpLetterDecision"/>
    <m/>
    <m/>
    <s v="citoyen"/>
    <s v="burger"/>
    <n v="53177"/>
    <n v="596"/>
    <n v="1.120785301916242E-2"/>
    <n v="53177"/>
    <n v="596"/>
    <n v="1.120785301916242E-2"/>
  </r>
  <r>
    <x v="15"/>
    <s v="POD MI"/>
    <s v="Votre CPAS"/>
    <s v="Uw OCMW"/>
    <s v="Contrat Projet Individualisé IS (SPP IS)"/>
    <s v="Contract Geïndividualiseerd Project MI (POD MI)"/>
    <s v="Contrat Projet Individualisé IS"/>
    <s v="Contract Geïndividualiseerd Project MI"/>
    <s v="PrimaWebContractPIIS"/>
    <m/>
    <m/>
    <s v="citoyen"/>
    <s v="burger"/>
    <n v="6"/>
    <n v="3"/>
    <n v="0.5"/>
    <n v="6"/>
    <n v="3"/>
    <n v="0.5"/>
  </r>
  <r>
    <x v="15"/>
    <s v="POD MI"/>
    <s v="Votre CPAS"/>
    <s v="Uw OCMW"/>
    <s v="Attestation (SPP IS)"/>
    <s v="Attest (POD MI)"/>
    <s v="Attestation"/>
    <s v="Attest"/>
    <s v="PrimaWebAttestation"/>
    <m/>
    <m/>
    <s v="citoyen"/>
    <s v="burger"/>
    <n v="1"/>
    <n v="1"/>
    <n v="1"/>
    <n v="1"/>
    <n v="1"/>
    <n v="1"/>
  </r>
  <r>
    <x v="4"/>
    <s v="NIC"/>
    <s v="Votre Mutuelle"/>
    <s v="Uw Mutualiteit"/>
    <s v="Distribution Mensuelle (CIN)"/>
    <s v="Maandelijkse verspreiding (NIC)"/>
    <s v="Distribution Mensuelle"/>
    <s v="Maandelijkse verspreiding"/>
    <s v="CinNicMonthlyDistribution"/>
    <m/>
    <m/>
    <s v="citoyen"/>
    <s v="burger"/>
    <n v="2"/>
    <n v="0"/>
    <n v="0"/>
    <n v="2"/>
    <n v="0"/>
    <n v="0"/>
  </r>
  <r>
    <x v="16"/>
    <s v="e-Gezondheid"/>
    <s v="Mult-eMediAtt"/>
    <s v="Mult-eMediAtt"/>
    <s v="Certificat d'incapacité de travail (e-Santé)"/>
    <s v="Arbeidsongeschiktheidsattest (e-Gezondheid)"/>
    <s v="Certificat d'incapacité de travail"/>
    <s v="Arbeidsongeschiktheidsattest"/>
    <s v="eSanteCertificateIncapacityWork"/>
    <s v="business"/>
    <s v="business"/>
    <s v="citoyen"/>
    <s v="burger"/>
    <n v="8"/>
    <n v="8"/>
    <n v="1"/>
    <n v="8"/>
    <n v="8"/>
    <n v="1"/>
  </r>
  <r>
    <x v="0"/>
    <s v="eBox"/>
    <s v="PP"/>
    <m/>
    <s v="eboxFor2days"/>
    <s v="eboxFor2days"/>
    <s v="eboxFor2days"/>
    <s v="eboxFor2days"/>
    <s v="eboxFor2days"/>
    <m/>
    <m/>
    <s v="citoyen"/>
    <s v="burger"/>
    <n v="8"/>
    <n v="6"/>
    <n v="0.75"/>
    <n v="8"/>
    <n v="6"/>
    <n v="0.75"/>
  </r>
  <r>
    <x v="0"/>
    <s v="eBox"/>
    <s v="PP"/>
    <s v="PP"/>
    <s v="Message de bienvenue"/>
    <s v="Welkom bericht"/>
    <s v="Message de bienvenue"/>
    <s v="Welkom bericht"/>
    <s v="WelcomeDocCitizen"/>
    <m/>
    <m/>
    <s v="citoyen"/>
    <s v="burger"/>
    <n v="2"/>
    <n v="2"/>
    <n v="1"/>
    <n v="2"/>
    <n v="2"/>
    <n v="1"/>
  </r>
  <r>
    <x v="0"/>
    <s v="eBox"/>
    <s v="PP"/>
    <s v="PP"/>
    <s v="eboxFor2weeks"/>
    <s v="eboxFor2weeks"/>
    <s v="eboxFor2weeks"/>
    <s v="eboxFor2weeks"/>
    <s v="eboxFor2weeks"/>
    <m/>
    <m/>
    <s v="citoyen"/>
    <s v="burger"/>
    <n v="6"/>
    <n v="6"/>
    <n v="1"/>
    <n v="6"/>
    <n v="6"/>
    <n v="1"/>
  </r>
  <r>
    <x v="2"/>
    <s v="RVA"/>
    <s v="HRM"/>
    <s v="HRM"/>
    <s v="Fiche de paie (ONEm)"/>
    <s v="Weddefiche (RVA)"/>
    <s v="Fiche de paie"/>
    <s v="Weddefiche"/>
    <s v="OnemRvaFicheDePaie"/>
    <s v="HR"/>
    <s v="HR"/>
    <s v="personnel"/>
    <s v="personeel"/>
    <n v="71508"/>
    <n v="44396"/>
    <n v="0.62085361078480727"/>
    <n v="71508"/>
    <n v="44396"/>
    <n v="0.62085361078480727"/>
  </r>
  <r>
    <x v="17"/>
    <s v="Loonmotor IOSZ"/>
    <s v="Loonmotor eBox Batch"/>
    <s v="Loonmotor eBox Batch"/>
    <s v="Fiche de paiement (Loonmotor IPSS)"/>
    <s v="Weddefiche (Loonmotor IOSZ)"/>
    <s v="Fiche de traitement"/>
    <s v="Weddefiche"/>
    <s v="LoonmotorFicheTreatment"/>
    <s v="HR"/>
    <s v="HR"/>
    <s v="personnel"/>
    <s v="personeel"/>
    <n v="347897"/>
    <n v="214908"/>
    <n v="0.61773455936670907"/>
    <n v="347897"/>
    <n v="214908"/>
    <n v="0.61773455936670907"/>
  </r>
  <r>
    <x v="2"/>
    <s v="RVA"/>
    <s v="HRM"/>
    <s v="HRM"/>
    <s v="Fiche fiscale (ONEm)"/>
    <s v="Fiscale fiche (RVA)"/>
    <s v="Fiche fiscale 281.10, 281.11, 281.12, 281.18, 281.25"/>
    <s v="Fiscale fiche 281.10, 281.11, 281.12, 281.18, 281.25"/>
    <s v="OnemRvaFicheFiscale"/>
    <s v="fiche fiscale"/>
    <s v="fiscaal attest"/>
    <s v="personnel"/>
    <s v="personeel"/>
    <n v="24717"/>
    <n v="16237"/>
    <n v="0.65691629243031113"/>
    <n v="24717"/>
    <n v="16237"/>
    <n v="0.65691629243031113"/>
  </r>
  <r>
    <x v="2"/>
    <s v="RVA"/>
    <s v="HRM"/>
    <s v="HRM"/>
    <s v="Données fiscales (ONEm)"/>
    <s v="Jaaroverzicht loongegevens (RVA)"/>
    <s v="Aperçu données fiscales année 2013"/>
    <s v="Jaaroverzicht loongegevens fiscaal jaar 2013"/>
    <s v="OnemRvaDonneesFiscales"/>
    <s v="fiche fiscale"/>
    <s v="fiscaal attest"/>
    <s v="personnel"/>
    <s v="personeel"/>
    <n v="15167"/>
    <n v="10139"/>
    <n v="0.66849080239994729"/>
    <n v="15167"/>
    <n v="10139"/>
    <n v="0.66849080239994729"/>
  </r>
  <r>
    <x v="2"/>
    <s v="RVA"/>
    <s v="HRM"/>
    <s v="HRM"/>
    <s v="Demande de la prime syndicale (ONEm)"/>
    <s v="Aanvraag van de vakbondspremie (RVA)"/>
    <s v="Demande de la prime syndicale"/>
    <s v="Aanvraag van de vakbondspremie"/>
    <s v="OnemRvaPrimeSyndicale"/>
    <s v="HR"/>
    <s v="HR"/>
    <s v="personnel"/>
    <s v="personeel"/>
    <n v="17296"/>
    <n v="10926"/>
    <n v="0.6317067530064755"/>
    <n v="17296"/>
    <n v="10926"/>
    <n v="0.6317067530064755"/>
  </r>
  <r>
    <x v="17"/>
    <s v="Loonmotor IOSZ"/>
    <s v="Loonmotor eBox Batch"/>
    <s v="Loonmotor eBox Batch"/>
    <s v="Fiche fiscale (Loonmotor IPSS)"/>
    <s v="Fiscale fiche (Loonmotor IOSZ)"/>
    <s v="Fiche fiscale"/>
    <s v="Fiscale fiche"/>
    <s v="LoonmotorFiscaleFiche"/>
    <s v="fiche fiscale"/>
    <s v="fiscaal attest"/>
    <s v="personnel"/>
    <s v="personeel"/>
    <n v="33239"/>
    <n v="20414"/>
    <n v="0.61415806733054545"/>
    <n v="33239"/>
    <n v="20414"/>
    <n v="0.61415806733054545"/>
  </r>
  <r>
    <x v="18"/>
    <s v="FSO"/>
    <s v="Fiche fiscale 281.10, 281.17"/>
    <s v="FfeFsoFicheFiscale"/>
    <s v="Fiche fiscale 281.10, 281.17"/>
    <m/>
    <s v="Fiche fiscale"/>
    <s v="Fiscale fiche"/>
    <s v="FfeFsoFicheFiscale"/>
    <s v="business"/>
    <s v="business"/>
    <s v="citoyen"/>
    <s v="burger"/>
    <n v="19298"/>
    <n v="818"/>
    <n v="4.2387812208519018E-2"/>
    <n v="19298"/>
    <n v="818"/>
    <n v="4.2387812208519018E-2"/>
  </r>
  <r>
    <x v="19"/>
    <m/>
    <m/>
    <m/>
    <m/>
    <m/>
    <m/>
    <m/>
    <m/>
    <m/>
    <m/>
    <m/>
    <m/>
    <n v="43524034"/>
    <n v="2635963"/>
    <n v="6.0563388954249966E-2"/>
    <n v="43524034"/>
    <n v="2635963"/>
    <n v="6.0563388954249966E-2"/>
  </r>
  <r>
    <x v="19"/>
    <m/>
    <m/>
    <m/>
    <m/>
    <m/>
    <m/>
    <m/>
    <m/>
    <m/>
    <m/>
    <m/>
    <m/>
    <n v="31875372"/>
    <n v="2297230"/>
    <n v="7.2069119695293282E-2"/>
    <n v="31809686"/>
    <n v="2255765"/>
    <n v="7.0914406385526721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">
  <r>
    <s v="CORILUS "/>
    <x v="0"/>
    <s v="InfiPlus"/>
    <s v="InfiPlus"/>
    <s v="Justificatif patient (InfiPlus)"/>
    <s v="Bewijsstuk patiënt (InfiPlus)"/>
    <s v="Justificatif patient"/>
    <x v="0"/>
    <s v="InfiPlusPatientProof"/>
    <s v="business"/>
    <s v="business"/>
    <s v="citoyen"/>
    <s v="burger"/>
    <n v="295486"/>
    <n v="5867"/>
    <n v="1.9855424622486344E-2"/>
    <n v="295486"/>
    <n v="5867"/>
    <n v="1.9855424622486344E-2"/>
  </r>
  <r>
    <s v="CORILUS "/>
    <x v="0"/>
    <s v="Corilus"/>
    <s v="Corilus"/>
    <s v="Justificatif patient (Corilus)"/>
    <s v="Bewijsstuk patiënt (Corilus)"/>
    <s v="Justificatif patient"/>
    <x v="0"/>
    <s v="PatientProof"/>
    <s v="business"/>
    <s v="business"/>
    <s v="citoyen"/>
    <s v="burger"/>
    <n v="675598"/>
    <n v="14562"/>
    <n v="2.1554237875186132E-2"/>
    <n v="675598"/>
    <n v="14562"/>
    <n v="2.1554237875186132E-2"/>
  </r>
  <r>
    <s v="e-Santé"/>
    <x v="1"/>
    <s v="Mult-eMediAtt"/>
    <s v="Mult-eMediAtt"/>
    <s v="Certificat d'incapacité de travail (e-Santé)"/>
    <s v="Arbeidsongeschiktheidsattest (e-Gezondheid)"/>
    <s v="Certificat d'incapacité de travail"/>
    <x v="1"/>
    <s v="eSanteCertificateIncapacityWork"/>
    <s v="business"/>
    <s v="business"/>
    <s v="citoyen"/>
    <s v="burger"/>
    <n v="8"/>
    <n v="8"/>
    <n v="1"/>
    <n v="8"/>
    <n v="8"/>
    <n v="1"/>
  </r>
  <r>
    <s v="FAMIFED"/>
    <x v="2"/>
    <s v="ITinera"/>
    <s v="ITinera"/>
    <s v="Informations périodiques (FAMIFED)"/>
    <s v="Periodieke informatie (FAMIFED)"/>
    <s v="Ponctuel"/>
    <x v="2"/>
    <s v="FamifedPeriodicalInfo"/>
    <s v="business"/>
    <s v="business"/>
    <s v="citoyen"/>
    <s v="burger"/>
    <n v="594180"/>
    <n v="20298"/>
    <n v="3.41613652428557E-2"/>
    <n v="594180"/>
    <n v="20298"/>
    <n v="3.41613652428557E-2"/>
  </r>
  <r>
    <s v="FAMIFED"/>
    <x v="2"/>
    <s v="ITinera"/>
    <s v="ITinera"/>
    <s v="Informations ponctuelles (FAMIFED)"/>
    <s v="Punctuele informatie (FAMIFED)"/>
    <s v="Ponctuel"/>
    <x v="2"/>
    <s v="FamifedPonctualInfo"/>
    <s v="business"/>
    <s v="business"/>
    <s v="citoyen"/>
    <s v="burger"/>
    <n v="672960"/>
    <n v="20609"/>
    <n v="3.0624405611031861E-2"/>
    <n v="672960"/>
    <n v="20609"/>
    <n v="3.0624405611031861E-2"/>
  </r>
  <r>
    <s v="FEDRIS"/>
    <x v="3"/>
    <s v="Fiches fiscales (FMP)"/>
    <s v="Belastingsfiches (FBZ)"/>
    <s v="Fiches fiscales (Fedris)"/>
    <s v="Belastingsfiches (Fedris)"/>
    <s v="Fiches fiscales"/>
    <x v="3"/>
    <s v="FmpFbzTaxForm"/>
    <s v="fiche fiscale"/>
    <s v="fiscaal attest"/>
    <s v="citoyen"/>
    <s v="burger"/>
    <n v="11663"/>
    <n v="380"/>
    <n v="3.2581668524393384E-2"/>
    <n v="11663"/>
    <n v="380"/>
    <n v="3.2581668524393384E-2"/>
  </r>
  <r>
    <s v="FFE"/>
    <x v="4"/>
    <s v="Fiche fiscale 281.10, 281.17"/>
    <s v="FfeFsoFicheFiscale"/>
    <s v="Fiche fiscale 281.10, 281.17"/>
    <m/>
    <s v="Fiche fiscale"/>
    <x v="4"/>
    <s v="FfeFsoFicheFiscale"/>
    <s v="business"/>
    <s v="business"/>
    <s v="citoyen"/>
    <s v="burger"/>
    <n v="19298"/>
    <n v="818"/>
    <n v="4.2387812208519018E-2"/>
    <n v="19298"/>
    <n v="818"/>
    <n v="4.2387812208519018E-2"/>
  </r>
  <r>
    <s v="CAAMI"/>
    <x v="5"/>
    <s v="CAAMI eBoxConnector"/>
    <s v="HZIV eBoxConnector"/>
    <s v="Communication (CAAMI)"/>
    <s v="Communicatie (HZIV)"/>
    <s v="Communication CAAMI"/>
    <x v="5"/>
    <s v="CaamiHzivCommunication"/>
    <s v="business"/>
    <s v="business"/>
    <s v="citoyen"/>
    <s v="burger"/>
    <n v="1222328"/>
    <n v="44742"/>
    <n v="3.6603923005936213E-2"/>
    <n v="1222328"/>
    <n v="44742"/>
    <n v="3.6603923005936213E-2"/>
  </r>
  <r>
    <s v="InterOP"/>
    <x v="6"/>
    <s v="Votre Organisme de Payement des allocations de chômage"/>
    <s v="Uw uitbetalingsinstelling voor werkloosheidsuitkeringen"/>
    <s v="Distribution légale (InterOP)"/>
    <s v="Wettelijke verspreiding (InterUI)"/>
    <s v="Distribution légale"/>
    <x v="6"/>
    <s v="InterOPInterUIDistribution"/>
    <s v="business"/>
    <s v="business"/>
    <s v="citoyen"/>
    <s v="burger"/>
    <n v="74200"/>
    <n v="29522"/>
    <n v="0.39787061994609163"/>
    <n v="74200"/>
    <n v="29522"/>
    <n v="0.39787061994609163"/>
  </r>
  <r>
    <s v="Loonmotor IPSS"/>
    <x v="7"/>
    <s v="Loonmotor eBox Batch"/>
    <s v="Loonmotor eBox Batch"/>
    <s v="Fiche de paiement (Loonmotor IPSS)"/>
    <s v="Weddefiche (Loonmotor IOSZ)"/>
    <s v="Fiche de traitement"/>
    <x v="7"/>
    <s v="LoonmotorFicheTreatment"/>
    <s v="HR"/>
    <s v="HR"/>
    <s v="personnel"/>
    <s v="personeel"/>
    <n v="347897"/>
    <n v="214908"/>
    <n v="0.61773455936670907"/>
    <n v="347897"/>
    <n v="214908"/>
    <n v="0.61773455936670907"/>
  </r>
  <r>
    <s v="Loonmotor IPSS"/>
    <x v="7"/>
    <s v="Loonmotor eBox Batch"/>
    <s v="Loonmotor eBox Batch"/>
    <s v="Fiche fiscale (Loonmotor IPSS)"/>
    <s v="Fiscale fiche (Loonmotor IOSZ)"/>
    <s v="Fiche fiscale"/>
    <x v="4"/>
    <s v="LoonmotorFiscaleFiche"/>
    <s v="fiche fiscale"/>
    <s v="fiscaal attest"/>
    <s v="personnel"/>
    <s v="personeel"/>
    <n v="33239"/>
    <n v="20414"/>
    <n v="0.61415806733054545"/>
    <n v="33239"/>
    <n v="20414"/>
    <n v="0.61415806733054545"/>
  </r>
  <r>
    <s v="CIN"/>
    <x v="8"/>
    <s v="Votre Mutuelle"/>
    <s v="Uw Mutualiteit"/>
    <s v="Distribution Légale Trimestrielle (CIN)"/>
    <s v="Wettelijke trimestriële verspreiding (NIC)"/>
    <s v="Distribution Légale Trimestrielle"/>
    <x v="8"/>
    <s v="CinNicQuarterlyDistribution"/>
    <s v="business"/>
    <s v="business"/>
    <s v="citoyen"/>
    <s v="burger"/>
    <n v="653425"/>
    <n v="35039"/>
    <n v="5.3623598729770058E-2"/>
    <n v="653425"/>
    <n v="35039"/>
    <n v="5.3623598729770058E-2"/>
  </r>
  <r>
    <s v="CIN"/>
    <x v="8"/>
    <s v="Votre Mutuelle"/>
    <s v="Uw Mutualiteit"/>
    <s v="Distribution Mensuelle (CIN)"/>
    <s v="Maandelijkse verspreiding (NIC)"/>
    <s v="Distribution Mensuelle"/>
    <x v="9"/>
    <s v="CinNicMonthlyDistribution"/>
    <m/>
    <m/>
    <s v="citoyen"/>
    <s v="burger"/>
    <n v="2"/>
    <n v="0"/>
    <n v="0"/>
    <n v="2"/>
    <n v="0"/>
    <n v="0"/>
  </r>
  <r>
    <s v="CPAS Anvers"/>
    <x v="9"/>
    <s v="e-Vita"/>
    <s v="e-Vita"/>
    <s v="Lettre de décision recommandée (CPAS Anvers)"/>
    <s v="Aangetekende beslissingsbrief (OCMW Antwerpen)"/>
    <s v="Lettre de décision recommandée"/>
    <x v="10"/>
    <s v="CPASAntwerpLetterDecision"/>
    <m/>
    <m/>
    <s v="citoyen"/>
    <s v="burger"/>
    <n v="53177"/>
    <n v="596"/>
    <n v="1.120785301916242E-2"/>
    <n v="53177"/>
    <n v="596"/>
    <n v="1.120785301916242E-2"/>
  </r>
  <r>
    <s v="OFP"/>
    <x v="10"/>
    <s v="My Benefit"/>
    <s v="My Benefit"/>
    <s v="Dossier de pension (OFP)"/>
    <s v="Pensioendossier (OFP)"/>
    <s v="Dossier de pension rédigé par le fonds de pension du secteur non-marchand fédéral"/>
    <x v="11"/>
    <s v="OFPPensionFile"/>
    <s v="business"/>
    <s v="business"/>
    <s v="citoyen"/>
    <s v="burger"/>
    <n v="605772"/>
    <n v="34560"/>
    <n v="5.7051167766090212E-2"/>
    <n v="605772"/>
    <n v="34560"/>
    <n v="5.7051167766090212E-2"/>
  </r>
  <r>
    <s v="OVP"/>
    <x v="11"/>
    <s v="My Benefit"/>
    <s v="My Benefit"/>
    <s v="Dossier de pension (OVP)"/>
    <s v="Pensioendossier (OVP)"/>
    <s v="Dossier de pension rédigé par le fonds de pension du secteur non-marchand flamand"/>
    <x v="12"/>
    <s v="OVPPensionFile"/>
    <s v="business"/>
    <s v="business"/>
    <s v="citoyen"/>
    <s v="burger"/>
    <n v="398540"/>
    <n v="28161"/>
    <n v="7.0660410498318865E-2"/>
    <n v="398540"/>
    <n v="28161"/>
    <n v="7.0660410498318865E-2"/>
  </r>
  <r>
    <s v="SPP IS"/>
    <x v="12"/>
    <s v="Votre CPAS"/>
    <s v="Uw OCMW"/>
    <s v="Contrat Projet Individualisé IS (SPP IS)"/>
    <s v="Contract Geïndividualiseerd Project MI (POD MI)"/>
    <s v="Contrat Projet Individualisé IS"/>
    <x v="13"/>
    <s v="PrimaWebContractPIIS"/>
    <m/>
    <m/>
    <s v="citoyen"/>
    <s v="burger"/>
    <n v="6"/>
    <n v="3"/>
    <n v="0.5"/>
    <n v="6"/>
    <n v="3"/>
    <n v="0.5"/>
  </r>
  <r>
    <s v="SPP IS"/>
    <x v="12"/>
    <s v="Votre CPAS"/>
    <s v="Uw OCMW"/>
    <s v="Attestation (SPP IS)"/>
    <s v="Attest (POD MI)"/>
    <s v="Attestation"/>
    <x v="14"/>
    <s v="PrimaWebAttestation"/>
    <m/>
    <m/>
    <s v="citoyen"/>
    <s v="burger"/>
    <n v="1"/>
    <n v="1"/>
    <n v="1"/>
    <n v="1"/>
    <n v="1"/>
    <n v="1"/>
  </r>
  <r>
    <s v="ONVA"/>
    <x v="13"/>
    <s v="Cova2"/>
    <s v="Cova2"/>
    <s v="Fiche fiscale (ONVA)"/>
    <s v="Fiscale fiche (RJV)"/>
    <s v="Disponibilité fiche fiscale"/>
    <x v="15"/>
    <s v="YearlyVacationFiscalCertificate"/>
    <s v="broadcast"/>
    <s v="broadcast"/>
    <s v="citoyen"/>
    <s v="burger"/>
    <n v="6258219"/>
    <n v="277462"/>
    <n v="4.4335616890364492E-2"/>
    <n v="6258219"/>
    <n v="277462"/>
    <n v="4.4335616890364492E-2"/>
  </r>
  <r>
    <s v="ONVA"/>
    <x v="13"/>
    <s v="Cova2"/>
    <s v="Cova2"/>
    <s v="Extrait de compte (ONVA)"/>
    <s v="Rekeninguittreksel (RJV)"/>
    <s v="Disponibilité de l’extrait de compte."/>
    <x v="16"/>
    <s v="YearlyVacationAccountExtract"/>
    <s v="broadcast"/>
    <s v="broadcast"/>
    <s v="citoyen"/>
    <s v="burger"/>
    <n v="4719091"/>
    <n v="183247"/>
    <n v="3.8830995206492094E-2"/>
    <n v="4719091"/>
    <n v="183247"/>
    <n v="3.8830995206492094E-2"/>
  </r>
  <r>
    <s v="ONVA"/>
    <x v="13"/>
    <s v="Cova2"/>
    <s v="Cova2"/>
    <s v="Premier contact avec le secteur Vacances Annuelles"/>
    <s v="Eerste contact met de sector Jaarlijkse Vakantie"/>
    <s v="Premier contact avec le secteur Vacances Annuelles"/>
    <x v="17"/>
    <s v="YearlyVacationFirstContact"/>
    <s v="broadcast"/>
    <s v="broadcast"/>
    <s v="citoyen"/>
    <s v="burger"/>
    <n v="2292199"/>
    <n v="109281"/>
    <n v="4.7675180034543248E-2"/>
    <n v="2292199"/>
    <n v="109281"/>
    <n v="4.7675180034543248E-2"/>
  </r>
  <r>
    <s v="ONSS"/>
    <x v="14"/>
    <s v="Student@work"/>
    <s v="Student@work"/>
    <s v="Student@work (ONSS)"/>
    <s v="Student@work (RSZ)"/>
    <s v="Attestation Student@work"/>
    <x v="18"/>
    <s v="StudentWork"/>
    <s v="webapp"/>
    <s v="webapp"/>
    <s v="citoyen"/>
    <s v="burger"/>
    <n v="993640"/>
    <n v="23743"/>
    <n v="2.3894972022060302E-2"/>
    <n v="993640"/>
    <n v="23743"/>
    <n v="2.3894972022060302E-2"/>
  </r>
  <r>
    <s v="ONSS"/>
    <x v="14"/>
    <s v="Horeca@work"/>
    <s v="Horeca@work"/>
    <s v="Horeca@work (ONSS)"/>
    <s v="Horeca@work (RSZ)"/>
    <s v="Attestation Horeca@work"/>
    <x v="19"/>
    <s v="HorecaWork"/>
    <s v="webapp"/>
    <s v="webapp"/>
    <s v="citoyen"/>
    <s v="burger"/>
    <n v="2980"/>
    <n v="1086"/>
    <n v="0.36442953020134228"/>
    <n v="2980"/>
    <n v="1086"/>
    <n v="0.36442953020134228"/>
  </r>
  <r>
    <s v="ONSS"/>
    <x v="14"/>
    <s v="Interim@Work"/>
    <s v="Interim@Work"/>
    <s v="Extrait relations de travail intérimaires (ONSS)"/>
    <s v="Extract interim werkrelaties (RSZ)"/>
    <s v="Extrait de vos relations de travail intérimaires"/>
    <x v="20"/>
    <s v="InterimWorkerRelationsExtract"/>
    <s v="webapp"/>
    <s v="webapp"/>
    <s v="citoyen"/>
    <s v="burger"/>
    <n v="218"/>
    <n v="185"/>
    <n v="0.84862385321100919"/>
    <n v="218"/>
    <n v="185"/>
    <n v="0.84862385321100919"/>
  </r>
  <r>
    <s v="ONEM"/>
    <x v="15"/>
    <s v="Interruption de carrière et crédit-temps"/>
    <s v="Loopbaanonderbreking en tijdskrediet"/>
    <s v="Fiche fiscale (ONEm)"/>
    <s v="Fiscaal attest (RVA)"/>
    <s v="Fiche fiscale 281.18"/>
    <x v="21"/>
    <s v="OnemRvaFiscalIndexCard"/>
    <s v="fiche fiscale"/>
    <s v="fiscaal attest"/>
    <s v="citoyen"/>
    <s v="burger"/>
    <n v="2024663"/>
    <n v="331825"/>
    <n v="0.16389147230921886"/>
    <n v="2024663"/>
    <n v="331825"/>
    <n v="0.16389147230921886"/>
  </r>
  <r>
    <s v="ONEM"/>
    <x v="15"/>
    <s v="Interruption de carrière et crédit-temps"/>
    <s v="Loopbaanonderbreking en tijdskrediet"/>
    <s v="Décision C62 (ONEm)"/>
    <s v="Beslissing C62 (RVA)"/>
    <s v="Décision C62"/>
    <x v="22"/>
    <s v="OnemRvaDecisionC62"/>
    <s v="business"/>
    <s v="business"/>
    <s v="citoyen"/>
    <s v="burger"/>
    <n v="1087278"/>
    <n v="232112"/>
    <n v="0.2134799011844257"/>
    <n v="1087278"/>
    <n v="232112"/>
    <n v="0.2134799011844257"/>
  </r>
  <r>
    <s v="ONEM"/>
    <x v="15"/>
    <s v="Interruption de carrière et crédit-temps"/>
    <s v="Loopbaanonderbreking en tijdskrediet"/>
    <s v="Demande réduction de prestations (ONEm)"/>
    <s v="Aanvraag vermindering prestaties (RVA)"/>
    <s v="Formulaire de demande de réduction de prestations C61"/>
    <x v="23"/>
    <s v="OnemRvaWorkerRequestForm"/>
    <s v="business"/>
    <s v="business"/>
    <s v="citoyen"/>
    <s v="burger"/>
    <n v="230380"/>
    <n v="104011"/>
    <n v="0.45147582255404117"/>
    <n v="230380"/>
    <n v="104011"/>
    <n v="0.45147582255404117"/>
  </r>
  <r>
    <s v="ONEM"/>
    <x v="15"/>
    <s v="Demande d'une carte de travail"/>
    <s v="Aanvraag om een werkkaart"/>
    <s v="Carte de travail - ACTIVA"/>
    <s v="Werkkaart - ACTIVA"/>
    <s v="Carte de travail - ACTIVA"/>
    <x v="24"/>
    <s v="WK1-ACTIVA"/>
    <s v="business"/>
    <s v="business"/>
    <s v="citoyen"/>
    <s v="burger"/>
    <n v="47117"/>
    <n v="42357"/>
    <n v="0.89897489228940719"/>
    <n v="47117"/>
    <n v="42357"/>
    <n v="0.89897489228940719"/>
  </r>
  <r>
    <s v="ONEM"/>
    <x v="15"/>
    <s v="Interruption de carrière et crédit-temps"/>
    <s v="Loopbaanonderbreking en tijdskrediet"/>
    <s v="Attestation Crédit-temps (ONEm)"/>
    <s v="Tijdskredit attest (RVA)"/>
    <s v="Attestation Crédit-temps"/>
    <x v="25"/>
    <s v="OnemRvaCertificatedCreditTime"/>
    <s v="business"/>
    <s v="business"/>
    <s v="citoyen"/>
    <s v="burger"/>
    <n v="72185"/>
    <n v="33205"/>
    <n v="0.45999861467063796"/>
    <n v="72185"/>
    <n v="33205"/>
    <n v="0.45999861467063796"/>
  </r>
  <r>
    <s v="ONEM"/>
    <x v="15"/>
    <s v="Demande d'une carte de travail"/>
    <s v="Aanvraag om een werkkaart"/>
    <s v="Carte de travail - START"/>
    <s v="Werkkaart - START"/>
    <s v="Carte de travail - START"/>
    <x v="26"/>
    <s v="WK2-START"/>
    <s v="business"/>
    <s v="business"/>
    <s v="citoyen"/>
    <s v="burger"/>
    <n v="7782"/>
    <n v="6516"/>
    <n v="0.83731688511950653"/>
    <n v="7782"/>
    <n v="6516"/>
    <n v="0.83731688511950653"/>
  </r>
  <r>
    <s v="ONEM"/>
    <x v="15"/>
    <s v="EBox-Publisher"/>
    <s v="EBox-Publisher"/>
    <s v="Document de réponse (ONEm)"/>
    <s v="Antwoorddocument (RVA)"/>
    <s v="Document de réponse"/>
    <x v="27"/>
    <s v="ONEMRVAResponseDoc"/>
    <s v="business"/>
    <s v="business"/>
    <s v="citoyen"/>
    <s v="burger"/>
    <n v="5998"/>
    <n v="1781"/>
    <n v="0.29693231077025678"/>
    <n v="5998"/>
    <n v="1781"/>
    <n v="0.29693231077025678"/>
  </r>
  <r>
    <s v="ONEM"/>
    <x v="15"/>
    <s v="HRM"/>
    <s v="HRM"/>
    <s v="Fiche de paie (ONEm)"/>
    <s v="Weddefiche (RVA)"/>
    <s v="Fiche de paie"/>
    <x v="7"/>
    <s v="OnemRvaFicheDePaie"/>
    <s v="HR"/>
    <s v="HR"/>
    <s v="personnel"/>
    <s v="personeel"/>
    <n v="71508"/>
    <n v="44396"/>
    <n v="0.62085361078480727"/>
    <n v="71508"/>
    <n v="44396"/>
    <n v="0.62085361078480727"/>
  </r>
  <r>
    <s v="ONEM"/>
    <x v="15"/>
    <s v="HRM"/>
    <s v="HRM"/>
    <s v="Fiche fiscale (ONEm)"/>
    <s v="Fiscale fiche (RVA)"/>
    <s v="Fiche fiscale 281.10, 281.11, 281.12, 281.18, 281.25"/>
    <x v="28"/>
    <s v="OnemRvaFicheFiscale"/>
    <s v="fiche fiscale"/>
    <s v="fiscaal attest"/>
    <s v="personnel"/>
    <s v="personeel"/>
    <n v="24717"/>
    <n v="16237"/>
    <n v="0.65691629243031113"/>
    <n v="24717"/>
    <n v="16237"/>
    <n v="0.65691629243031113"/>
  </r>
  <r>
    <s v="ONEM"/>
    <x v="15"/>
    <s v="HRM"/>
    <s v="HRM"/>
    <s v="Données fiscales (ONEm)"/>
    <s v="Jaaroverzicht loongegevens (RVA)"/>
    <s v="Aperçu données fiscales année 2013"/>
    <x v="29"/>
    <s v="OnemRvaDonneesFiscales"/>
    <s v="fiche fiscale"/>
    <s v="fiscaal attest"/>
    <s v="personnel"/>
    <s v="personeel"/>
    <n v="15167"/>
    <n v="10139"/>
    <n v="0.66849080239994729"/>
    <n v="15167"/>
    <n v="10139"/>
    <n v="0.66849080239994729"/>
  </r>
  <r>
    <s v="ONEM"/>
    <x v="15"/>
    <s v="HRM"/>
    <s v="HRM"/>
    <s v="Demande de la prime syndicale (ONEm)"/>
    <s v="Aanvraag van de vakbondspremie (RVA)"/>
    <s v="Demande de la prime syndicale"/>
    <x v="30"/>
    <s v="OnemRvaPrimeSyndicale"/>
    <s v="HR"/>
    <s v="HR"/>
    <s v="personnel"/>
    <s v="personeel"/>
    <n v="17296"/>
    <n v="10926"/>
    <n v="0.6317067530064755"/>
    <n v="17296"/>
    <n v="10926"/>
    <n v="0.6317067530064755"/>
  </r>
  <r>
    <s v="SIGeDIS"/>
    <x v="16"/>
    <s v="MyPension -  Ma pension complémentaire (MyDB2P)"/>
    <s v="MyPension – Mijn aanvullend pensioen (MyDB2P)"/>
    <s v="Message aux citoyens (SIGeDIS)"/>
    <s v="Bericht naar burgers (SIGeDIS)"/>
    <s v="Message de Sigedis aux citoyens"/>
    <x v="31"/>
    <s v="SigedisSupplementaryPensions"/>
    <s v="business"/>
    <s v="business"/>
    <s v="citoyen"/>
    <s v="burger"/>
    <n v="8046131"/>
    <n v="391799"/>
    <n v="4.8694086636173334E-2"/>
    <n v="8046131"/>
    <n v="391799"/>
    <n v="4.8694086636173334E-2"/>
  </r>
  <r>
    <s v="Zenito CAS"/>
    <x v="17"/>
    <s v="Zenito  Platform opérationnel Z.O.P"/>
    <s v="Zenito  Platform opérationnel Z.O.P"/>
    <s v="Fiche fiscale (Zenito)"/>
    <s v="Fiche fiscale (Zenito)"/>
    <s v="Fiche fiscale"/>
    <x v="32"/>
    <s v="ZenitoDetailFiscal"/>
    <s v="fiche fiscale"/>
    <s v="fiscaal attest"/>
    <s v="citoyen"/>
    <s v="burger"/>
    <n v="301023"/>
    <n v="6434"/>
    <n v="2.1373782069808618E-2"/>
    <n v="301023"/>
    <n v="6434"/>
    <n v="2.1373782069808618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1">
  <r>
    <s v="eBox"/>
    <x v="0"/>
    <s v="PP"/>
    <s v="PP"/>
    <x v="0"/>
    <x v="0"/>
    <s v="Message de bienvenue"/>
    <s v="Welkom bericht"/>
    <s v="WelcomeDocCitizen"/>
    <m/>
    <m/>
    <s v="citoyen"/>
    <s v="burger"/>
    <x v="0"/>
    <n v="342303"/>
    <x v="0"/>
  </r>
  <r>
    <s v="ONVA"/>
    <x v="1"/>
    <s v="Cova2"/>
    <s v="Cova2"/>
    <x v="1"/>
    <x v="1"/>
    <s v="Disponibilité fiche fiscale"/>
    <s v="Beschikbaarheid fiscale fiche"/>
    <s v="YearlyVacationFiscalCertificate"/>
    <s v="broadcast"/>
    <s v="broadcast"/>
    <s v="citoyen"/>
    <s v="burger"/>
    <x v="1"/>
    <n v="292211"/>
    <x v="1"/>
  </r>
  <r>
    <s v="ONVA"/>
    <x v="1"/>
    <s v="Cova2"/>
    <s v="Cova2"/>
    <x v="2"/>
    <x v="2"/>
    <s v="Disponibilité de l’extrait de compte."/>
    <s v="Beschikbaarheid van het rekeninguittreksel."/>
    <s v="YearlyVacationAccountExtract"/>
    <s v="broadcast"/>
    <s v="broadcast"/>
    <s v="citoyen"/>
    <s v="burger"/>
    <x v="2"/>
    <n v="209005"/>
    <x v="2"/>
  </r>
  <r>
    <s v="ONVA"/>
    <x v="1"/>
    <s v="Cova2"/>
    <s v="Cova2"/>
    <x v="3"/>
    <x v="3"/>
    <s v="Premier contact avec le secteur Vacances Annuelles"/>
    <s v="Eerste contact met de sector Jaarlijkse Vakantie"/>
    <s v="YearlyVacationFirstContact"/>
    <s v="broadcast"/>
    <s v="broadcast"/>
    <s v="citoyen"/>
    <s v="burger"/>
    <x v="3"/>
    <n v="109902"/>
    <x v="3"/>
  </r>
  <r>
    <s v="ONEM"/>
    <x v="2"/>
    <s v="Interruption de carrière et crédit-temps"/>
    <s v="Loopbaanonderbreking en tijdskrediet"/>
    <x v="4"/>
    <x v="4"/>
    <s v="Fiche fiscale 281.18"/>
    <s v="Fiscaal attest 281.18"/>
    <s v="OnemRvaFiscalIndexCard"/>
    <s v="fiche fiscale"/>
    <s v="fiscaal attest"/>
    <s v="citoyen"/>
    <s v="burger"/>
    <x v="4"/>
    <n v="357913"/>
    <x v="4"/>
  </r>
  <r>
    <s v="ONSS"/>
    <x v="3"/>
    <s v="Student@work"/>
    <s v="Student@work"/>
    <x v="5"/>
    <x v="5"/>
    <s v="Attestation Student@work"/>
    <s v="Student@work attest"/>
    <s v="StudentWork"/>
    <s v="webapp"/>
    <s v="webapp"/>
    <s v="citoyen"/>
    <s v="burger"/>
    <x v="5"/>
    <n v="23946"/>
    <x v="5"/>
  </r>
  <r>
    <s v="ONEM"/>
    <x v="2"/>
    <s v="Interruption de carrière et crédit-temps"/>
    <s v="Loopbaanonderbreking en tijdskrediet"/>
    <x v="6"/>
    <x v="6"/>
    <s v="Décision C62"/>
    <s v="Beslissing C62"/>
    <s v="OnemRvaDecisionC62"/>
    <s v="business"/>
    <s v="business"/>
    <s v="citoyen"/>
    <s v="burger"/>
    <x v="6"/>
    <n v="248769"/>
    <x v="6"/>
  </r>
  <r>
    <s v="ONEM"/>
    <x v="2"/>
    <s v="Interruption de carrière et crédit-temps"/>
    <s v="Loopbaanonderbreking en tijdskrediet"/>
    <x v="7"/>
    <x v="7"/>
    <s v="Formulaire de demande de réduction de prestations C61"/>
    <s v="C61 Aanvraagformulier van vermindering van prestaties"/>
    <s v="OnemRvaWorkerRequestForm"/>
    <s v="business"/>
    <s v="business"/>
    <s v="citoyen"/>
    <s v="burger"/>
    <x v="7"/>
    <n v="110079"/>
    <x v="7"/>
  </r>
  <r>
    <s v="CIN"/>
    <x v="4"/>
    <s v="Votre Mutuelle"/>
    <s v="Uw Mutualiteit"/>
    <x v="8"/>
    <x v="8"/>
    <s v="Distribution Légale Trimestrielle"/>
    <s v="Wettelijke trimestriële verspreiding"/>
    <s v="CinNicQuarterlyDistribution"/>
    <s v="business"/>
    <s v="business"/>
    <s v="citoyen"/>
    <s v="burger"/>
    <x v="8"/>
    <n v="40049"/>
    <x v="8"/>
  </r>
  <r>
    <s v="CAAMI"/>
    <x v="5"/>
    <s v="CAAMI eBoxConnector"/>
    <s v="HZIV eBoxConnector"/>
    <x v="9"/>
    <x v="9"/>
    <s v="Communication CAAMI"/>
    <s v="Communicatie HZIV"/>
    <s v="CaamiHzivCommunication"/>
    <s v="business"/>
    <s v="business"/>
    <s v="citoyen"/>
    <s v="burger"/>
    <x v="9"/>
    <n v="46846"/>
    <x v="9"/>
  </r>
  <r>
    <s v="Zenito CAS"/>
    <x v="6"/>
    <s v="Zenito  Platform opérationnel Z.O.P"/>
    <s v="Zenito  Platform opérationnel Z.O.P"/>
    <x v="10"/>
    <x v="10"/>
    <s v="Fiche fiscale"/>
    <s v="Fiche fiscale"/>
    <s v="ZenitoDetailFiscal"/>
    <s v="fiche fiscale"/>
    <s v="fiscaal attest"/>
    <s v="citoyen"/>
    <s v="burger"/>
    <x v="10"/>
    <n v="6609"/>
    <x v="10"/>
  </r>
  <r>
    <s v="OVP"/>
    <x v="7"/>
    <s v="My Benefit"/>
    <s v="My Benefit"/>
    <x v="11"/>
    <x v="11"/>
    <s v="Dossier de pension rédigé par le fonds de pension du secteur non-marchand flamand"/>
    <s v="Pensioendossier opgemaakt door het pensioenfonds van de Vlaamse non-profit/social-profitsector"/>
    <s v="OVPPensionFile"/>
    <s v="business"/>
    <s v="business"/>
    <s v="citoyen"/>
    <s v="burger"/>
    <x v="11"/>
    <n v="29026"/>
    <x v="11"/>
  </r>
  <r>
    <s v="ONEM"/>
    <x v="2"/>
    <s v="Demande d'une carte de travail"/>
    <s v="Aanvraag om een werkkaart"/>
    <x v="12"/>
    <x v="12"/>
    <s v="Carte de travail - ACTIVA"/>
    <s v="Werkkaart - ACTIVA"/>
    <s v="WK1-ACTIVA"/>
    <s v="business"/>
    <s v="business"/>
    <s v="citoyen"/>
    <s v="burger"/>
    <x v="12"/>
    <n v="42361"/>
    <x v="12"/>
  </r>
  <r>
    <s v="OFP"/>
    <x v="8"/>
    <s v="My Benefit"/>
    <s v="My Benefit"/>
    <x v="13"/>
    <x v="13"/>
    <s v="Dossier de pension rédigé par le fonds de pension du secteur non-marchand fédéral"/>
    <s v="Pensioendossier opgemaakt door het pensioenfonds van de Federale non-profit/social-profitsector"/>
    <s v="OFPPensionFile"/>
    <s v="business"/>
    <s v="business"/>
    <s v="citoyen"/>
    <s v="burger"/>
    <x v="13"/>
    <n v="35795"/>
    <x v="13"/>
  </r>
  <r>
    <s v="ONEM"/>
    <x v="2"/>
    <s v="Interruption de carrière et crédit-temps"/>
    <s v="Loopbaanonderbreking en tijdskrediet"/>
    <x v="14"/>
    <x v="14"/>
    <s v="Attestation Crédit-temps"/>
    <s v="Tijdskredit attest"/>
    <s v="OnemRvaCertificatedCreditTime"/>
    <s v="business"/>
    <s v="business"/>
    <s v="citoyen"/>
    <s v="burger"/>
    <x v="14"/>
    <n v="34403"/>
    <x v="14"/>
  </r>
  <r>
    <s v="FEDRIS"/>
    <x v="9"/>
    <s v="Fiches fiscales (FMP)"/>
    <s v="Belastingsfiches (FBZ)"/>
    <x v="15"/>
    <x v="15"/>
    <s v="Fiches fiscales"/>
    <s v="Belastingsfiches"/>
    <s v="FmpFbzTaxForm"/>
    <s v="fiche fiscale"/>
    <s v="fiscaal attest"/>
    <s v="citoyen"/>
    <s v="burger"/>
    <x v="15"/>
    <n v="380"/>
    <x v="15"/>
  </r>
  <r>
    <s v="ONEM"/>
    <x v="2"/>
    <s v="Demande d'une carte de travail"/>
    <s v="Aanvraag om een werkkaart"/>
    <x v="16"/>
    <x v="16"/>
    <s v="Carte de travail - START"/>
    <s v="Werkkaart - START"/>
    <s v="WK2-START"/>
    <s v="business"/>
    <s v="business"/>
    <s v="citoyen"/>
    <s v="burger"/>
    <x v="16"/>
    <n v="6518"/>
    <x v="16"/>
  </r>
  <r>
    <s v="ONEM"/>
    <x v="2"/>
    <s v="Ebox-Unemployment"/>
    <s v="Ebox-Unemployment"/>
    <x v="17"/>
    <x v="17"/>
    <s v="Premier jour de chômage temporaire"/>
    <s v="Eerste dag tijdelijke werkloosheid"/>
    <s v="OnemRvaFirstTemporaryUnemploymentDay"/>
    <m/>
    <m/>
    <m/>
    <m/>
    <x v="17"/>
    <n v="2157"/>
    <x v="17"/>
  </r>
  <r>
    <s v="ONEM"/>
    <x v="2"/>
    <s v="EBox-Publisher"/>
    <s v="EBox-Publisher"/>
    <x v="18"/>
    <x v="18"/>
    <s v="Document de réponse"/>
    <s v="Antwoorddocument"/>
    <s v="ONEMRVAResponseDoc"/>
    <s v="business"/>
    <s v="business"/>
    <s v="citoyen"/>
    <s v="burger"/>
    <x v="18"/>
    <n v="1784"/>
    <x v="18"/>
  </r>
  <r>
    <s v="ONSS"/>
    <x v="3"/>
    <s v="Horeca@work"/>
    <s v="Horeca@work"/>
    <x v="19"/>
    <x v="19"/>
    <s v="Attestation Horeca@work"/>
    <s v="Horeca@work attest"/>
    <s v="HorecaWork"/>
    <s v="webapp"/>
    <s v="webapp"/>
    <s v="citoyen"/>
    <s v="burger"/>
    <x v="19"/>
    <n v="1130"/>
    <x v="19"/>
  </r>
  <r>
    <s v="ONSS"/>
    <x v="3"/>
    <s v="Interim@Work"/>
    <s v="Interim@Work"/>
    <x v="20"/>
    <x v="20"/>
    <s v="Extrait de vos relations de travail intérimaires"/>
    <s v="Extract van uw interim werk relaties"/>
    <s v="InterimWorkerRelationsExtract"/>
    <s v="webapp"/>
    <s v="webapp"/>
    <s v="citoyen"/>
    <s v="burger"/>
    <x v="20"/>
    <n v="192"/>
    <x v="20"/>
  </r>
  <r>
    <s v="CORILUS "/>
    <x v="10"/>
    <s v="InfiPlus"/>
    <s v="InfiPlus"/>
    <x v="21"/>
    <x v="21"/>
    <s v="Justificatif patient"/>
    <s v="Bewijsstuk patiënt"/>
    <s v="InfiPlusPatientProof"/>
    <s v="business"/>
    <s v="business"/>
    <s v="citoyen"/>
    <s v="burger"/>
    <x v="21"/>
    <n v="5885"/>
    <x v="21"/>
  </r>
  <r>
    <s v="CORILUS "/>
    <x v="10"/>
    <s v="Corilus"/>
    <s v="Corilus"/>
    <x v="22"/>
    <x v="22"/>
    <s v="Justificatif patient"/>
    <s v="Bewijsstuk patiënt"/>
    <s v="PatientProof"/>
    <s v="business"/>
    <s v="business"/>
    <s v="citoyen"/>
    <s v="burger"/>
    <x v="22"/>
    <n v="16400"/>
    <x v="22"/>
  </r>
  <r>
    <s v="SIGeDIS"/>
    <x v="11"/>
    <s v="MyPension -  Ma pension complémentaire (MyDB2P)"/>
    <s v="MyPension – Mijn aanvullend pensioen (MyDB2P)"/>
    <x v="23"/>
    <x v="23"/>
    <s v="Message de Sigedis aux citoyens"/>
    <s v="Bericht van Sigedis naar burgers"/>
    <s v="SigedisSupplementaryPensions"/>
    <s v="business"/>
    <s v="business"/>
    <s v="citoyen"/>
    <s v="burger"/>
    <x v="23"/>
    <n v="413054"/>
    <x v="23"/>
  </r>
  <r>
    <s v="InterOP"/>
    <x v="12"/>
    <s v="Votre Organisme de Payement des allocations de chômage"/>
    <s v="Uw uitbetalingsinstelling voor werkloosheidsuitkeringen"/>
    <x v="24"/>
    <x v="24"/>
    <s v="Distribution légale"/>
    <s v="Wettelijke verspreiding"/>
    <s v="InterOPInterUIDistribution"/>
    <s v="business"/>
    <s v="business"/>
    <s v="citoyen"/>
    <s v="burger"/>
    <x v="24"/>
    <n v="37109"/>
    <x v="24"/>
  </r>
  <r>
    <s v="FAMIFED"/>
    <x v="13"/>
    <s v="ITinera"/>
    <s v="ITinera"/>
    <x v="25"/>
    <x v="25"/>
    <s v="Ponctuel"/>
    <s v="Punctueel"/>
    <s v="FamifedPeriodicalInfo"/>
    <s v="business"/>
    <s v="business"/>
    <s v="citoyen"/>
    <s v="burger"/>
    <x v="25"/>
    <n v="22026"/>
    <x v="25"/>
  </r>
  <r>
    <s v="FAMIFED"/>
    <x v="13"/>
    <s v="ITinera"/>
    <s v="ITinera"/>
    <x v="26"/>
    <x v="26"/>
    <s v="Ponctuel"/>
    <s v="Punctueel"/>
    <s v="FamifedPonctualInfo"/>
    <s v="business"/>
    <s v="business"/>
    <s v="citoyen"/>
    <s v="burger"/>
    <x v="26"/>
    <n v="22945"/>
    <x v="26"/>
  </r>
  <r>
    <s v="CPAS Anvers"/>
    <x v="14"/>
    <s v="e-Vita"/>
    <s v="e-Vita"/>
    <x v="27"/>
    <x v="27"/>
    <s v="Lettre de décision recommandée"/>
    <s v="Aangetekende beslissingsbrief"/>
    <s v="CPASAntwerpLetterDecision"/>
    <m/>
    <m/>
    <s v="citoyen"/>
    <s v="burger"/>
    <x v="27"/>
    <n v="687"/>
    <x v="27"/>
  </r>
  <r>
    <s v="SPP IS"/>
    <x v="15"/>
    <s v="Votre CPAS"/>
    <s v="Uw OCMW"/>
    <x v="28"/>
    <x v="28"/>
    <s v="Contrat Projet Individualisé IS"/>
    <s v="Contract Geïndividualiseerd Project MI"/>
    <s v="PrimaWebContractPIIS"/>
    <m/>
    <m/>
    <s v="citoyen"/>
    <s v="burger"/>
    <x v="28"/>
    <n v="3"/>
    <x v="28"/>
  </r>
  <r>
    <s v="SPP IS"/>
    <x v="15"/>
    <s v="Votre CPAS"/>
    <s v="Uw OCMW"/>
    <x v="29"/>
    <x v="29"/>
    <s v="Attestation"/>
    <s v="Attest"/>
    <s v="PrimaWebAttestation"/>
    <m/>
    <m/>
    <s v="citoyen"/>
    <s v="burger"/>
    <x v="29"/>
    <n v="1"/>
    <x v="29"/>
  </r>
  <r>
    <s v="CIN"/>
    <x v="4"/>
    <s v="Votre Mutuelle"/>
    <s v="Uw Mutualiteit"/>
    <x v="30"/>
    <x v="30"/>
    <s v="Distribution Mensuelle"/>
    <s v="Maandelijkse verspreiding"/>
    <s v="CinNicMonthlyDistribution"/>
    <m/>
    <m/>
    <s v="citoyen"/>
    <s v="burger"/>
    <x v="30"/>
    <n v="1"/>
    <x v="28"/>
  </r>
  <r>
    <s v="e-Santé"/>
    <x v="16"/>
    <s v="Mult-eMediAtt"/>
    <s v="Mult-eMediAtt"/>
    <x v="31"/>
    <x v="31"/>
    <s v="Certificat d'incapacité de travail"/>
    <s v="Arbeidsongeschiktheidsattest"/>
    <s v="eSanteCertificateIncapacityWork"/>
    <s v="business"/>
    <s v="business"/>
    <s v="citoyen"/>
    <s v="burger"/>
    <x v="31"/>
    <n v="15"/>
    <x v="29"/>
  </r>
  <r>
    <s v="eBox"/>
    <x v="0"/>
    <s v="PP"/>
    <m/>
    <x v="32"/>
    <x v="32"/>
    <s v="eboxFor2days"/>
    <s v="eboxFor2days"/>
    <s v="eboxFor2days"/>
    <m/>
    <m/>
    <s v="citoyen"/>
    <s v="burger"/>
    <x v="32"/>
    <n v="6"/>
    <x v="30"/>
  </r>
  <r>
    <s v="eBox"/>
    <x v="0"/>
    <s v="PP"/>
    <s v="PP"/>
    <x v="0"/>
    <x v="0"/>
    <s v="Message de bienvenue"/>
    <s v="Welkom bericht"/>
    <s v="WelcomeDocCitizen"/>
    <m/>
    <m/>
    <s v="citoyen"/>
    <s v="burger"/>
    <x v="30"/>
    <n v="2"/>
    <x v="29"/>
  </r>
  <r>
    <s v="eBox"/>
    <x v="0"/>
    <s v="PP"/>
    <s v="PP"/>
    <x v="33"/>
    <x v="33"/>
    <s v="eboxFor2weeks"/>
    <s v="eboxFor2weeks"/>
    <s v="eboxFor2weeks"/>
    <m/>
    <m/>
    <s v="citoyen"/>
    <s v="burger"/>
    <x v="32"/>
    <n v="7"/>
    <x v="31"/>
  </r>
  <r>
    <s v="ONEM"/>
    <x v="2"/>
    <s v="HRM"/>
    <s v="HRM"/>
    <x v="34"/>
    <x v="34"/>
    <s v="Fiche de paie"/>
    <s v="Weddefiche"/>
    <s v="OnemRvaFicheDePaie"/>
    <s v="HR"/>
    <s v="HR"/>
    <s v="personnel"/>
    <s v="personeel"/>
    <x v="33"/>
    <n v="44402"/>
    <x v="32"/>
  </r>
  <r>
    <s v="Loonmotor IPSS"/>
    <x v="17"/>
    <s v="Loonmotor eBox Batch"/>
    <s v="Loonmotor eBox Batch"/>
    <x v="35"/>
    <x v="35"/>
    <s v="Fiche de traitement"/>
    <s v="Weddefiche"/>
    <s v="LoonmotorFicheTreatment"/>
    <s v="HR"/>
    <s v="HR"/>
    <s v="personnel"/>
    <s v="personeel"/>
    <x v="34"/>
    <n v="229928"/>
    <x v="33"/>
  </r>
  <r>
    <s v="ONEM"/>
    <x v="2"/>
    <s v="HRM"/>
    <s v="HRM"/>
    <x v="4"/>
    <x v="36"/>
    <s v="Fiche fiscale 281.10, 281.11, 281.12, 281.18, 281.25"/>
    <s v="Fiscale fiche 281.10, 281.11, 281.12, 281.18, 281.25"/>
    <s v="OnemRvaFicheFiscale"/>
    <s v="fiche fiscale"/>
    <s v="fiscaal attest"/>
    <s v="personnel"/>
    <s v="personeel"/>
    <x v="35"/>
    <n v="16317"/>
    <x v="34"/>
  </r>
  <r>
    <s v="ONEM"/>
    <x v="2"/>
    <s v="HRM"/>
    <s v="HRM"/>
    <x v="36"/>
    <x v="37"/>
    <s v="Aperçu données fiscales année 2013"/>
    <s v="Jaaroverzicht loongegevens fiscaal jaar 2013"/>
    <s v="OnemRvaDonneesFiscales"/>
    <s v="fiche fiscale"/>
    <s v="fiscaal attest"/>
    <s v="personnel"/>
    <s v="personeel"/>
    <x v="36"/>
    <n v="10139"/>
    <x v="35"/>
  </r>
  <r>
    <s v="ONEM"/>
    <x v="2"/>
    <s v="HRM"/>
    <s v="HRM"/>
    <x v="37"/>
    <x v="38"/>
    <s v="Demande de la prime syndicale"/>
    <s v="Aanvraag van de vakbondspremie"/>
    <s v="OnemRvaPrimeSyndicale"/>
    <s v="HR"/>
    <s v="HR"/>
    <s v="personnel"/>
    <s v="personeel"/>
    <x v="37"/>
    <n v="11073"/>
    <x v="36"/>
  </r>
  <r>
    <s v="Loonmotor IPSS"/>
    <x v="17"/>
    <s v="Loonmotor eBox Batch"/>
    <s v="Loonmotor eBox Batch"/>
    <x v="38"/>
    <x v="39"/>
    <s v="Fiche fiscale"/>
    <s v="Fiscale fiche"/>
    <s v="LoonmotorFiscaleFiche"/>
    <s v="fiche fiscale"/>
    <s v="fiscaal attest"/>
    <s v="personnel"/>
    <s v="personeel"/>
    <x v="38"/>
    <n v="21333"/>
    <x v="3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1">
  <r>
    <x v="0"/>
    <x v="0"/>
    <s v="PP"/>
    <s v="PP"/>
    <s v="Message de bienvenue"/>
    <s v="Welkom bericht"/>
    <x v="0"/>
    <x v="0"/>
    <s v="WelcomeDocCitizen"/>
    <m/>
    <m/>
    <x v="0"/>
    <x v="0"/>
    <n v="11696846"/>
    <n v="342303"/>
    <x v="0"/>
    <n v="11696846"/>
    <n v="342303"/>
    <x v="0"/>
  </r>
  <r>
    <x v="1"/>
    <x v="1"/>
    <s v="Cova2"/>
    <s v="Cova2"/>
    <s v="Fiche fiscale (ONVA)"/>
    <s v="Fiscale fiche (RJV)"/>
    <x v="1"/>
    <x v="1"/>
    <s v="YearlyVacationFiscalCertificate"/>
    <s v="broadcast"/>
    <s v="broadcast"/>
    <x v="0"/>
    <x v="0"/>
    <n v="6258219"/>
    <n v="292211"/>
    <x v="1"/>
    <n v="6258219"/>
    <n v="292211"/>
    <x v="1"/>
  </r>
  <r>
    <x v="1"/>
    <x v="1"/>
    <s v="Cova2"/>
    <s v="Cova2"/>
    <s v="Extrait de compte (ONVA)"/>
    <s v="Rekeninguittreksel (RJV)"/>
    <x v="2"/>
    <x v="2"/>
    <s v="YearlyVacationAccountExtract"/>
    <s v="broadcast"/>
    <s v="broadcast"/>
    <x v="0"/>
    <x v="0"/>
    <n v="5400676"/>
    <n v="209005"/>
    <x v="2"/>
    <n v="5400676"/>
    <n v="209005"/>
    <x v="2"/>
  </r>
  <r>
    <x v="1"/>
    <x v="1"/>
    <s v="Cova2"/>
    <s v="Cova2"/>
    <s v="Premier contact avec le secteur Vacances Annuelles"/>
    <s v="Eerste contact met de sector Jaarlijkse Vakantie"/>
    <x v="3"/>
    <x v="3"/>
    <s v="YearlyVacationFirstContact"/>
    <s v="broadcast"/>
    <s v="broadcast"/>
    <x v="0"/>
    <x v="0"/>
    <n v="2292199"/>
    <n v="109902"/>
    <x v="3"/>
    <n v="2292199"/>
    <n v="109902"/>
    <x v="3"/>
  </r>
  <r>
    <x v="2"/>
    <x v="2"/>
    <s v="Interruption de carrière et crédit-temps"/>
    <s v="Loopbaanonderbreking en tijdskrediet"/>
    <s v="Fiche fiscale (ONEm)"/>
    <s v="Fiscaal attest (RVA)"/>
    <x v="4"/>
    <x v="4"/>
    <s v="OnemRvaFiscalIndexCard"/>
    <s v="fiche fiscale"/>
    <s v="fiscaal attest"/>
    <x v="0"/>
    <x v="0"/>
    <n v="2028653"/>
    <n v="357913"/>
    <x v="4"/>
    <n v="2028653"/>
    <n v="357913"/>
    <x v="4"/>
  </r>
  <r>
    <x v="3"/>
    <x v="3"/>
    <s v="Student@work"/>
    <s v="Student@work"/>
    <s v="Student@work (ONSS)"/>
    <s v="Student@work (RSZ)"/>
    <x v="5"/>
    <x v="5"/>
    <s v="StudentWork"/>
    <s v="webapp"/>
    <s v="webapp"/>
    <x v="0"/>
    <x v="0"/>
    <n v="1016560"/>
    <n v="23946"/>
    <x v="5"/>
    <n v="1016560"/>
    <n v="23946"/>
    <x v="5"/>
  </r>
  <r>
    <x v="2"/>
    <x v="2"/>
    <s v="Interruption de carrière et crédit-temps"/>
    <s v="Loopbaanonderbreking en tijdskrediet"/>
    <s v="Décision C62 (ONEm)"/>
    <s v="Beslissing C62 (RVA)"/>
    <x v="6"/>
    <x v="6"/>
    <s v="OnemRvaDecisionC62"/>
    <s v="business"/>
    <s v="business"/>
    <x v="0"/>
    <x v="0"/>
    <n v="1113238"/>
    <n v="248769"/>
    <x v="6"/>
    <n v="1113238"/>
    <n v="248769"/>
    <x v="6"/>
  </r>
  <r>
    <x v="2"/>
    <x v="2"/>
    <s v="Interruption de carrière et crédit-temps"/>
    <s v="Loopbaanonderbreking en tijdskrediet"/>
    <s v="Demande réduction de prestations (ONEm)"/>
    <s v="Aanvraag vermindering prestaties (RVA)"/>
    <x v="7"/>
    <x v="7"/>
    <s v="OnemRvaWorkerRequestForm"/>
    <s v="business"/>
    <s v="business"/>
    <x v="0"/>
    <x v="0"/>
    <n v="242830"/>
    <n v="110079"/>
    <x v="7"/>
    <n v="242830"/>
    <n v="110079"/>
    <x v="7"/>
  </r>
  <r>
    <x v="4"/>
    <x v="4"/>
    <s v="Votre Mutuelle"/>
    <s v="Uw Mutualiteit"/>
    <s v="Distribution Légale Trimestrielle (CIN)"/>
    <s v="Wettelijke trimestriële verspreiding (NIC)"/>
    <x v="8"/>
    <x v="8"/>
    <s v="CinNicQuarterlyDistribution"/>
    <s v="business"/>
    <s v="business"/>
    <x v="0"/>
    <x v="0"/>
    <n v="653425"/>
    <n v="40049"/>
    <x v="8"/>
    <n v="653425"/>
    <n v="40049"/>
    <x v="8"/>
  </r>
  <r>
    <x v="5"/>
    <x v="5"/>
    <s v="CAAMI eBoxConnector"/>
    <s v="HZIV eBoxConnector"/>
    <s v="Communication (CAAMI)"/>
    <s v="Communicatie (HZIV)"/>
    <x v="9"/>
    <x v="9"/>
    <s v="CaamiHzivCommunication"/>
    <s v="business"/>
    <s v="business"/>
    <x v="0"/>
    <x v="0"/>
    <n v="1252616"/>
    <n v="46846"/>
    <x v="9"/>
    <n v="1252616"/>
    <n v="46846"/>
    <x v="9"/>
  </r>
  <r>
    <x v="6"/>
    <x v="6"/>
    <s v="Zenito  Platform opérationnel Z.O.P"/>
    <s v="Zenito  Platform opérationnel Z.O.P"/>
    <s v="Fiche fiscale (Zenito)"/>
    <s v="Fiche fiscale (Zenito)"/>
    <x v="10"/>
    <x v="10"/>
    <s v="ZenitoDetailFiscal"/>
    <s v="fiche fiscale"/>
    <s v="fiscaal attest"/>
    <x v="0"/>
    <x v="0"/>
    <n v="301023"/>
    <n v="6609"/>
    <x v="10"/>
    <n v="301023"/>
    <n v="6609"/>
    <x v="10"/>
  </r>
  <r>
    <x v="7"/>
    <x v="7"/>
    <s v="My Benefit"/>
    <s v="My Benefit"/>
    <s v="Dossier de pension (OVP)"/>
    <s v="Pensioendossier (OVP)"/>
    <x v="11"/>
    <x v="11"/>
    <s v="OVPPensionFile"/>
    <s v="business"/>
    <s v="business"/>
    <x v="0"/>
    <x v="0"/>
    <n v="398540"/>
    <n v="29026"/>
    <x v="11"/>
    <n v="398540"/>
    <n v="29026"/>
    <x v="11"/>
  </r>
  <r>
    <x v="2"/>
    <x v="2"/>
    <s v="Demande d'une carte de travail"/>
    <s v="Aanvraag om een werkkaart"/>
    <s v="Carte de travail - ACTIVA"/>
    <s v="Werkkaart - ACTIVA"/>
    <x v="12"/>
    <x v="12"/>
    <s v="WK1-ACTIVA"/>
    <s v="business"/>
    <s v="business"/>
    <x v="0"/>
    <x v="0"/>
    <n v="47117"/>
    <n v="42361"/>
    <x v="12"/>
    <n v="47117"/>
    <n v="42361"/>
    <x v="12"/>
  </r>
  <r>
    <x v="8"/>
    <x v="8"/>
    <s v="My Benefit"/>
    <s v="My Benefit"/>
    <s v="Dossier de pension (OFP)"/>
    <s v="Pensioendossier (OFP)"/>
    <x v="13"/>
    <x v="13"/>
    <s v="OFPPensionFile"/>
    <s v="business"/>
    <s v="business"/>
    <x v="0"/>
    <x v="0"/>
    <n v="605772"/>
    <n v="35795"/>
    <x v="13"/>
    <n v="605772"/>
    <n v="35795"/>
    <x v="13"/>
  </r>
  <r>
    <x v="2"/>
    <x v="2"/>
    <s v="Interruption de carrière et crédit-temps"/>
    <s v="Loopbaanonderbreking en tijdskrediet"/>
    <s v="Attestation Crédit-temps (ONEm)"/>
    <s v="Tijdskredit attest (RVA)"/>
    <x v="14"/>
    <x v="14"/>
    <s v="OnemRvaCertificatedCreditTime"/>
    <s v="business"/>
    <s v="business"/>
    <x v="0"/>
    <x v="0"/>
    <n v="74415"/>
    <n v="34403"/>
    <x v="14"/>
    <n v="74415"/>
    <n v="34403"/>
    <x v="14"/>
  </r>
  <r>
    <x v="9"/>
    <x v="9"/>
    <s v="Fiches fiscales (FMP)"/>
    <s v="Belastingsfiches (FBZ)"/>
    <s v="Fiches fiscales (Fedris)"/>
    <s v="Belastingsfiches (Fedris)"/>
    <x v="15"/>
    <x v="15"/>
    <s v="FmpFbzTaxForm"/>
    <s v="fiche fiscale"/>
    <s v="fiscaal attest"/>
    <x v="0"/>
    <x v="0"/>
    <n v="11663"/>
    <n v="380"/>
    <x v="15"/>
    <n v="11663"/>
    <n v="380"/>
    <x v="15"/>
  </r>
  <r>
    <x v="2"/>
    <x v="2"/>
    <s v="Demande d'une carte de travail"/>
    <s v="Aanvraag om een werkkaart"/>
    <s v="Carte de travail - START"/>
    <s v="Werkkaart - START"/>
    <x v="16"/>
    <x v="16"/>
    <s v="WK2-START"/>
    <s v="business"/>
    <s v="business"/>
    <x v="0"/>
    <x v="0"/>
    <n v="7782"/>
    <n v="6518"/>
    <x v="16"/>
    <n v="7782"/>
    <n v="6518"/>
    <x v="16"/>
  </r>
  <r>
    <x v="2"/>
    <x v="2"/>
    <s v="Ebox-Unemployment"/>
    <s v="Ebox-Unemployment"/>
    <s v="Communication premier jour de chômage temporaire"/>
    <s v="Mededeling eerste dag tijdelijke werkloosheid"/>
    <x v="17"/>
    <x v="17"/>
    <s v="OnemRvaFirstTemporaryUnemploymentDay"/>
    <m/>
    <m/>
    <x v="1"/>
    <x v="1"/>
    <n v="83661"/>
    <n v="2157"/>
    <x v="17"/>
    <n v="83661"/>
    <n v="2157"/>
    <x v="17"/>
  </r>
  <r>
    <x v="2"/>
    <x v="2"/>
    <s v="EBox-Publisher"/>
    <s v="EBox-Publisher"/>
    <s v="Document de réponse (ONEm)"/>
    <s v="Antwoorddocument (RVA)"/>
    <x v="18"/>
    <x v="18"/>
    <s v="ONEMRVAResponseDoc"/>
    <s v="business"/>
    <s v="business"/>
    <x v="0"/>
    <x v="0"/>
    <n v="6001"/>
    <n v="1784"/>
    <x v="18"/>
    <n v="6001"/>
    <n v="1784"/>
    <x v="18"/>
  </r>
  <r>
    <x v="3"/>
    <x v="3"/>
    <s v="Horeca@work"/>
    <s v="Horeca@work"/>
    <s v="Horeca@work (ONSS)"/>
    <s v="Horeca@work (RSZ)"/>
    <x v="19"/>
    <x v="19"/>
    <s v="HorecaWork"/>
    <s v="webapp"/>
    <s v="webapp"/>
    <x v="0"/>
    <x v="0"/>
    <n v="3048"/>
    <n v="1130"/>
    <x v="19"/>
    <n v="3048"/>
    <n v="1130"/>
    <x v="19"/>
  </r>
  <r>
    <x v="3"/>
    <x v="3"/>
    <s v="Interim@Work"/>
    <s v="Interim@Work"/>
    <s v="Extrait relations de travail intérimaires (ONSS)"/>
    <s v="Extract interim werkrelaties (RSZ)"/>
    <x v="20"/>
    <x v="20"/>
    <s v="InterimWorkerRelationsExtract"/>
    <s v="webapp"/>
    <s v="webapp"/>
    <x v="0"/>
    <x v="0"/>
    <n v="226"/>
    <n v="192"/>
    <x v="20"/>
    <n v="226"/>
    <n v="192"/>
    <x v="20"/>
  </r>
  <r>
    <x v="10"/>
    <x v="10"/>
    <s v="InfiPlus"/>
    <s v="InfiPlus"/>
    <s v="Justificatif patient (InfiPlus)"/>
    <s v="Bewijsstuk patiënt (InfiPlus)"/>
    <x v="21"/>
    <x v="21"/>
    <s v="InfiPlusPatientProof"/>
    <s v="business"/>
    <s v="business"/>
    <x v="0"/>
    <x v="0"/>
    <n v="295488"/>
    <n v="5885"/>
    <x v="21"/>
    <n v="295488"/>
    <n v="5885"/>
    <x v="21"/>
  </r>
  <r>
    <x v="10"/>
    <x v="10"/>
    <s v="Corilus"/>
    <s v="Corilus"/>
    <s v="Justificatif patient (Corilus)"/>
    <s v="Bewijsstuk patiënt (Corilus)"/>
    <x v="21"/>
    <x v="21"/>
    <s v="PatientProof"/>
    <s v="business"/>
    <s v="business"/>
    <x v="0"/>
    <x v="0"/>
    <n v="706259"/>
    <n v="16400"/>
    <x v="22"/>
    <n v="706259"/>
    <n v="16400"/>
    <x v="22"/>
  </r>
  <r>
    <x v="11"/>
    <x v="11"/>
    <s v="MyPension -  Ma pension complémentaire (MyDB2P)"/>
    <s v="MyPension – Mijn aanvullend pensioen (MyDB2P)"/>
    <s v="Message aux citoyens (SIGeDIS)"/>
    <s v="Bericht naar burgers (SIGeDIS)"/>
    <x v="22"/>
    <x v="22"/>
    <s v="SigedisSupplementaryPensions"/>
    <s v="business"/>
    <s v="business"/>
    <x v="0"/>
    <x v="0"/>
    <n v="8046132"/>
    <n v="413054"/>
    <x v="23"/>
    <n v="8046132"/>
    <n v="413054"/>
    <x v="23"/>
  </r>
  <r>
    <x v="12"/>
    <x v="12"/>
    <s v="Votre Organisme de Payement des allocations de chômage"/>
    <s v="Uw uitbetalingsinstelling voor werkloosheidsuitkeringen"/>
    <s v="Distribution légale (InterOP)"/>
    <s v="Wettelijke verspreiding (InterUI)"/>
    <x v="23"/>
    <x v="23"/>
    <s v="InterOPInterUIDistribution"/>
    <s v="business"/>
    <s v="business"/>
    <x v="0"/>
    <x v="0"/>
    <n v="74200"/>
    <n v="37109"/>
    <x v="24"/>
    <n v="74200"/>
    <n v="37109"/>
    <x v="24"/>
  </r>
  <r>
    <x v="13"/>
    <x v="13"/>
    <s v="ITinera"/>
    <s v="ITinera"/>
    <s v="Informations périodiques (FAMIFED)"/>
    <s v="Periodieke informatie (FAMIFED)"/>
    <x v="24"/>
    <x v="24"/>
    <s v="FamifedPeriodicalInfo"/>
    <s v="business"/>
    <s v="business"/>
    <x v="0"/>
    <x v="0"/>
    <n v="622919"/>
    <n v="22026"/>
    <x v="25"/>
    <n v="622919"/>
    <n v="22026"/>
    <x v="25"/>
  </r>
  <r>
    <x v="13"/>
    <x v="13"/>
    <s v="ITinera"/>
    <s v="ITinera"/>
    <s v="Informations ponctuelles (FAMIFED)"/>
    <s v="Punctuele informatie (FAMIFED)"/>
    <x v="24"/>
    <x v="24"/>
    <s v="FamifedPonctualInfo"/>
    <s v="business"/>
    <s v="business"/>
    <x v="0"/>
    <x v="0"/>
    <n v="708205"/>
    <n v="22945"/>
    <x v="26"/>
    <n v="708205"/>
    <n v="22945"/>
    <x v="26"/>
  </r>
  <r>
    <x v="14"/>
    <x v="14"/>
    <s v="e-Vita"/>
    <s v="e-Vita"/>
    <s v="Lettre de décision recommandée (CPAS Anvers)"/>
    <s v="Aangetekende beslissingsbrief (OCMW Antwerpen)"/>
    <x v="25"/>
    <x v="25"/>
    <s v="CPASAntwerpLetterDecision"/>
    <m/>
    <m/>
    <x v="0"/>
    <x v="0"/>
    <n v="58297"/>
    <n v="687"/>
    <x v="27"/>
    <n v="58297"/>
    <n v="687"/>
    <x v="27"/>
  </r>
  <r>
    <x v="15"/>
    <x v="15"/>
    <s v="Votre CPAS"/>
    <s v="Uw OCMW"/>
    <s v="Contrat Projet Individualisé IS (SPP IS)"/>
    <s v="Contract Geïndividualiseerd Project MI (POD MI)"/>
    <x v="26"/>
    <x v="26"/>
    <s v="PrimaWebContractPIIS"/>
    <m/>
    <m/>
    <x v="0"/>
    <x v="0"/>
    <n v="6"/>
    <n v="3"/>
    <x v="28"/>
    <n v="6"/>
    <n v="3"/>
    <x v="28"/>
  </r>
  <r>
    <x v="15"/>
    <x v="15"/>
    <s v="Votre CPAS"/>
    <s v="Uw OCMW"/>
    <s v="Attestation (SPP IS)"/>
    <s v="Attest (POD MI)"/>
    <x v="27"/>
    <x v="27"/>
    <s v="PrimaWebAttestation"/>
    <m/>
    <m/>
    <x v="0"/>
    <x v="0"/>
    <n v="1"/>
    <n v="1"/>
    <x v="29"/>
    <n v="1"/>
    <n v="1"/>
    <x v="29"/>
  </r>
  <r>
    <x v="4"/>
    <x v="4"/>
    <s v="Votre Mutuelle"/>
    <s v="Uw Mutualiteit"/>
    <s v="Distribution Mensuelle (CIN)"/>
    <s v="Maandelijkse verspreiding (NIC)"/>
    <x v="28"/>
    <x v="28"/>
    <s v="CinNicMonthlyDistribution"/>
    <m/>
    <m/>
    <x v="0"/>
    <x v="0"/>
    <n v="2"/>
    <n v="1"/>
    <x v="28"/>
    <n v="2"/>
    <n v="1"/>
    <x v="28"/>
  </r>
  <r>
    <x v="16"/>
    <x v="16"/>
    <s v="Mult-eMediAtt"/>
    <s v="Mult-eMediAtt"/>
    <s v="Certificat d'incapacité de travail (e-Santé)"/>
    <s v="Arbeidsongeschiktheidsattest (e-Gezondheid)"/>
    <x v="29"/>
    <x v="29"/>
    <s v="eSanteCertificateIncapacityWork"/>
    <s v="business"/>
    <s v="business"/>
    <x v="0"/>
    <x v="0"/>
    <n v="15"/>
    <n v="15"/>
    <x v="29"/>
    <n v="15"/>
    <n v="15"/>
    <x v="29"/>
  </r>
  <r>
    <x v="0"/>
    <x v="0"/>
    <s v="PP"/>
    <m/>
    <s v="eboxFor2days"/>
    <s v="eboxFor2days"/>
    <x v="30"/>
    <x v="30"/>
    <s v="eboxFor2days"/>
    <m/>
    <m/>
    <x v="0"/>
    <x v="0"/>
    <n v="8"/>
    <n v="6"/>
    <x v="30"/>
    <n v="8"/>
    <n v="6"/>
    <x v="30"/>
  </r>
  <r>
    <x v="0"/>
    <x v="0"/>
    <s v="PP"/>
    <s v="PP"/>
    <s v="Message de bienvenue"/>
    <s v="Welkom bericht"/>
    <x v="0"/>
    <x v="0"/>
    <s v="WelcomeDocCitizen"/>
    <m/>
    <m/>
    <x v="0"/>
    <x v="0"/>
    <n v="2"/>
    <n v="2"/>
    <x v="29"/>
    <n v="2"/>
    <n v="2"/>
    <x v="29"/>
  </r>
  <r>
    <x v="0"/>
    <x v="0"/>
    <s v="PP"/>
    <s v="PP"/>
    <s v="eboxFor2weeks"/>
    <s v="eboxFor2weeks"/>
    <x v="31"/>
    <x v="31"/>
    <s v="eboxFor2weeks"/>
    <m/>
    <m/>
    <x v="0"/>
    <x v="0"/>
    <n v="8"/>
    <n v="7"/>
    <x v="31"/>
    <n v="8"/>
    <n v="7"/>
    <x v="31"/>
  </r>
  <r>
    <x v="2"/>
    <x v="2"/>
    <s v="HRM"/>
    <s v="HRM"/>
    <s v="Fiche de paie (ONEm)"/>
    <s v="Weddefiche (RVA)"/>
    <x v="32"/>
    <x v="32"/>
    <s v="OnemRvaFicheDePaie"/>
    <s v="HR"/>
    <s v="HR"/>
    <x v="2"/>
    <x v="2"/>
    <n v="71508"/>
    <n v="44402"/>
    <x v="32"/>
    <n v="71508"/>
    <n v="44402"/>
    <x v="32"/>
  </r>
  <r>
    <x v="17"/>
    <x v="17"/>
    <s v="Loonmotor eBox Batch"/>
    <s v="Loonmotor eBox Batch"/>
    <s v="Fiche de paiement (Loonmotor IPSS)"/>
    <s v="Weddefiche (Loonmotor IOSZ)"/>
    <x v="33"/>
    <x v="32"/>
    <s v="LoonmotorFicheTreatment"/>
    <s v="HR"/>
    <s v="HR"/>
    <x v="2"/>
    <x v="2"/>
    <n v="370986"/>
    <n v="229928"/>
    <x v="33"/>
    <n v="370986"/>
    <n v="229928"/>
    <x v="33"/>
  </r>
  <r>
    <x v="2"/>
    <x v="2"/>
    <s v="HRM"/>
    <s v="HRM"/>
    <s v="Fiche fiscale (ONEm)"/>
    <s v="Fiscale fiche (RVA)"/>
    <x v="34"/>
    <x v="33"/>
    <s v="OnemRvaFicheFiscale"/>
    <s v="fiche fiscale"/>
    <s v="fiscaal attest"/>
    <x v="2"/>
    <x v="2"/>
    <n v="24717"/>
    <n v="16317"/>
    <x v="34"/>
    <n v="24717"/>
    <n v="16317"/>
    <x v="34"/>
  </r>
  <r>
    <x v="2"/>
    <x v="2"/>
    <s v="HRM"/>
    <s v="HRM"/>
    <s v="Données fiscales (ONEm)"/>
    <s v="Jaaroverzicht loongegevens (RVA)"/>
    <x v="35"/>
    <x v="34"/>
    <s v="OnemRvaDonneesFiscales"/>
    <s v="fiche fiscale"/>
    <s v="fiscaal attest"/>
    <x v="2"/>
    <x v="2"/>
    <n v="15167"/>
    <n v="10139"/>
    <x v="35"/>
    <n v="15167"/>
    <n v="10139"/>
    <x v="35"/>
  </r>
  <r>
    <x v="2"/>
    <x v="2"/>
    <s v="HRM"/>
    <s v="HRM"/>
    <s v="Demande de la prime syndicale (ONEm)"/>
    <s v="Aanvraag van de vakbondspremie (RVA)"/>
    <x v="36"/>
    <x v="35"/>
    <s v="OnemRvaPrimeSyndicale"/>
    <s v="HR"/>
    <s v="HR"/>
    <x v="2"/>
    <x v="2"/>
    <n v="17296"/>
    <n v="11073"/>
    <x v="36"/>
    <n v="17296"/>
    <n v="11073"/>
    <x v="36"/>
  </r>
  <r>
    <x v="17"/>
    <x v="17"/>
    <s v="Loonmotor eBox Batch"/>
    <s v="Loonmotor eBox Batch"/>
    <s v="Fiche fiscale (Loonmotor IPSS)"/>
    <s v="Fiscale fiche (Loonmotor IOSZ)"/>
    <x v="10"/>
    <x v="36"/>
    <s v="LoonmotorFiscaleFiche"/>
    <s v="fiche fiscale"/>
    <s v="fiscaal attest"/>
    <x v="2"/>
    <x v="2"/>
    <n v="33239"/>
    <n v="21333"/>
    <x v="37"/>
    <n v="33239"/>
    <n v="21333"/>
    <x v="3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0">
  <r>
    <x v="0"/>
    <s v="eBox"/>
    <s v="PP"/>
    <s v="PP"/>
    <s v="Message de bienvenue"/>
    <s v="Welkom bericht"/>
    <s v="Message de bienvenue"/>
    <s v="Welkom bericht"/>
    <s v="WelcomeDocCitizen"/>
    <m/>
    <m/>
    <s v="citoyen"/>
    <s v="burger"/>
    <n v="11696846"/>
    <n v="342303"/>
    <n v="2.9264555590455751E-2"/>
  </r>
  <r>
    <x v="1"/>
    <s v="RJV"/>
    <s v="Cova2"/>
    <s v="Cova2"/>
    <s v="Fiche fiscale (ONVA)"/>
    <s v="Fiscale fiche (RJV)"/>
    <s v="Disponibilité fiche fiscale"/>
    <s v="Beschikbaarheid fiscale fiche"/>
    <s v="YearlyVacationFiscalCertificate"/>
    <s v="broadcast"/>
    <s v="broadcast"/>
    <s v="citoyen"/>
    <s v="burger"/>
    <n v="6258219"/>
    <n v="292211"/>
    <n v="4.6692357681953921E-2"/>
  </r>
  <r>
    <x v="1"/>
    <s v="RJV"/>
    <s v="Cova2"/>
    <s v="Cova2"/>
    <s v="Extrait de compte (ONVA)"/>
    <s v="Rekeninguittreksel (RJV)"/>
    <s v="Disponibilité de l’extrait de compte."/>
    <s v="Beschikbaarheid van het rekeninguittreksel."/>
    <s v="YearlyVacationAccountExtract"/>
    <s v="broadcast"/>
    <s v="broadcast"/>
    <s v="citoyen"/>
    <s v="burger"/>
    <n v="5400676"/>
    <n v="209005"/>
    <n v="3.8699784989879048E-2"/>
  </r>
  <r>
    <x v="1"/>
    <s v="RJV"/>
    <s v="Cova2"/>
    <s v="Cova2"/>
    <s v="Premier contact avec le secteur Vacances Annuelles"/>
    <s v="Eerste contact met de sector Jaarlijkse Vakantie"/>
    <s v="Premier contact avec le secteur Vacances Annuelles"/>
    <s v="Eerste contact met de sector Jaarlijkse Vakantie"/>
    <s v="YearlyVacationFirstContact"/>
    <s v="broadcast"/>
    <s v="broadcast"/>
    <s v="citoyen"/>
    <s v="burger"/>
    <n v="2292199"/>
    <n v="109902"/>
    <n v="4.7946098920730706E-2"/>
  </r>
  <r>
    <x v="2"/>
    <s v="RVA"/>
    <s v="Interruption de carrière et crédit-temps"/>
    <s v="Loopbaanonderbreking en tijdskrediet"/>
    <s v="Fiche fiscale (ONEm)"/>
    <s v="Fiscaal attest (RVA)"/>
    <s v="Fiche fiscale 281.18"/>
    <s v="Fiscaal attest 281.18"/>
    <s v="OnemRvaFiscalIndexCard"/>
    <s v="fiche fiscale"/>
    <s v="fiscaal attest"/>
    <s v="citoyen"/>
    <s v="burger"/>
    <n v="2028653"/>
    <n v="357913"/>
    <n v="0.17642889148612403"/>
  </r>
  <r>
    <x v="3"/>
    <s v="RSZ"/>
    <s v="Student@work"/>
    <s v="Student@work"/>
    <s v="Student@work (ONSS)"/>
    <s v="Student@work (RSZ)"/>
    <s v="Attestation Student@work"/>
    <s v="Student@work attest"/>
    <s v="StudentWork"/>
    <s v="webapp"/>
    <s v="webapp"/>
    <s v="citoyen"/>
    <s v="burger"/>
    <n v="1016560"/>
    <n v="23946"/>
    <n v="2.355591406311482E-2"/>
  </r>
  <r>
    <x v="2"/>
    <s v="RVA"/>
    <s v="Interruption de carrière et crédit-temps"/>
    <s v="Loopbaanonderbreking en tijdskrediet"/>
    <s v="Décision C62 (ONEm)"/>
    <s v="Beslissing C62 (RVA)"/>
    <s v="Décision C62"/>
    <s v="Beslissing C62"/>
    <s v="OnemRvaDecisionC62"/>
    <s v="business"/>
    <s v="business"/>
    <s v="citoyen"/>
    <s v="burger"/>
    <n v="1113238"/>
    <n v="248769"/>
    <n v="0.22346434455165923"/>
  </r>
  <r>
    <x v="2"/>
    <s v="RVA"/>
    <s v="Interruption de carrière et crédit-temps"/>
    <s v="Loopbaanonderbreking en tijdskrediet"/>
    <s v="Demande réduction de prestations (ONEm)"/>
    <s v="Aanvraag vermindering prestaties (RVA)"/>
    <s v="Formulaire de demande de réduction de prestations C61"/>
    <s v="C61 Aanvraagformulier van vermindering van prestaties"/>
    <s v="OnemRvaWorkerRequestForm"/>
    <s v="business"/>
    <s v="business"/>
    <s v="citoyen"/>
    <s v="burger"/>
    <n v="242830"/>
    <n v="110079"/>
    <n v="0.45331713544454971"/>
  </r>
  <r>
    <x v="4"/>
    <s v="NIC"/>
    <s v="Votre Mutuelle"/>
    <s v="Uw Mutualiteit"/>
    <s v="Distribution Légale Trimestrielle (CIN)"/>
    <s v="Wettelijke trimestriële verspreiding (NIC)"/>
    <s v="Distribution Légale Trimestrielle"/>
    <s v="Wettelijke trimestriële verspreiding"/>
    <s v="CinNicQuarterlyDistribution"/>
    <s v="business"/>
    <s v="business"/>
    <s v="citoyen"/>
    <s v="burger"/>
    <n v="653425"/>
    <n v="40049"/>
    <n v="6.1290890308757701E-2"/>
  </r>
  <r>
    <x v="5"/>
    <s v="HZIV"/>
    <s v="CAAMI eBoxConnector"/>
    <s v="HZIV eBoxConnector"/>
    <s v="Communication (CAAMI)"/>
    <s v="Communicatie (HZIV)"/>
    <s v="Communication CAAMI"/>
    <s v="Communicatie HZIV"/>
    <s v="CaamiHzivCommunication"/>
    <s v="business"/>
    <s v="business"/>
    <s v="citoyen"/>
    <s v="burger"/>
    <n v="1252616"/>
    <n v="46846"/>
    <n v="3.739853235149479E-2"/>
  </r>
  <r>
    <x v="6"/>
    <s v="Zenito "/>
    <s v="Zenito  Platform opérationnel Z.O.P"/>
    <s v="Zenito  Platform opérationnel Z.O.P"/>
    <s v="Fiche fiscale (Zenito)"/>
    <s v="Fiche fiscale (Zenito)"/>
    <s v="Fiche fiscale"/>
    <s v="Fiche fiscale"/>
    <s v="ZenitoDetailFiscal"/>
    <s v="fiche fiscale"/>
    <s v="fiscaal attest"/>
    <s v="citoyen"/>
    <s v="burger"/>
    <n v="301023"/>
    <n v="6609"/>
    <n v="2.1955132996481996E-2"/>
  </r>
  <r>
    <x v="7"/>
    <s v="OVP"/>
    <s v="My Benefit"/>
    <s v="My Benefit"/>
    <s v="Dossier de pension (OVP)"/>
    <s v="Pensioendossier (OVP)"/>
    <s v="Dossier de pension rédigé par le fonds de pension du secteur non-marchand flamand"/>
    <s v="Pensioendossier opgemaakt door het pensioenfonds van de Vlaamse non-profit/social-profitsector"/>
    <s v="OVPPensionFile"/>
    <s v="business"/>
    <s v="business"/>
    <s v="citoyen"/>
    <s v="burger"/>
    <n v="398540"/>
    <n v="29026"/>
    <n v="7.2830832538766502E-2"/>
  </r>
  <r>
    <x v="2"/>
    <s v="RVA"/>
    <s v="Demande d'une carte de travail"/>
    <s v="Aanvraag om een werkkaart"/>
    <s v="Carte de travail - ACTIVA"/>
    <s v="Werkkaart - ACTIVA"/>
    <s v="Carte de travail - ACTIVA"/>
    <s v="Werkkaart - ACTIVA"/>
    <s v="WK1-ACTIVA"/>
    <s v="business"/>
    <s v="business"/>
    <s v="citoyen"/>
    <s v="burger"/>
    <n v="47117"/>
    <n v="42361"/>
    <n v="0.89905978733790348"/>
  </r>
  <r>
    <x v="8"/>
    <s v="OFP"/>
    <s v="My Benefit"/>
    <s v="My Benefit"/>
    <s v="Dossier de pension (OFP)"/>
    <s v="Pensioendossier (OFP)"/>
    <s v="Dossier de pension rédigé par le fonds de pension du secteur non-marchand fédéral"/>
    <s v="Pensioendossier opgemaakt door het pensioenfonds van de Federale non-profit/social-profitsector"/>
    <s v="OFPPensionFile"/>
    <s v="business"/>
    <s v="business"/>
    <s v="citoyen"/>
    <s v="burger"/>
    <n v="605772"/>
    <n v="35795"/>
    <n v="5.9089888604953678E-2"/>
  </r>
  <r>
    <x v="2"/>
    <s v="RVA"/>
    <s v="Interruption de carrière et crédit-temps"/>
    <s v="Loopbaanonderbreking en tijdskrediet"/>
    <s v="Attestation Crédit-temps (ONEm)"/>
    <s v="Tijdskredit attest (RVA)"/>
    <s v="Attestation Crédit-temps"/>
    <s v="Tijdskredit attest"/>
    <s v="OnemRvaCertificatedCreditTime"/>
    <s v="business"/>
    <s v="business"/>
    <s v="citoyen"/>
    <s v="burger"/>
    <n v="74415"/>
    <n v="34403"/>
    <n v="0.46231270577168582"/>
  </r>
  <r>
    <x v="9"/>
    <s v="FEDRIS"/>
    <s v="Fiches fiscales (FMP)"/>
    <s v="Belastingsfiches (FBZ)"/>
    <s v="Fiches fiscales (Fedris)"/>
    <s v="Belastingsfiches (Fedris)"/>
    <s v="Fiches fiscales"/>
    <s v="Belastingsfiches"/>
    <s v="FmpFbzTaxForm"/>
    <s v="fiche fiscale"/>
    <s v="fiscaal attest"/>
    <s v="citoyen"/>
    <s v="burger"/>
    <n v="11663"/>
    <n v="380"/>
    <n v="3.2581668524393384E-2"/>
  </r>
  <r>
    <x v="2"/>
    <s v="RVA"/>
    <s v="Demande d'une carte de travail"/>
    <s v="Aanvraag om een werkkaart"/>
    <s v="Carte de travail - START"/>
    <s v="Werkkaart - START"/>
    <s v="Carte de travail - START"/>
    <s v="Werkkaart - START"/>
    <s v="WK2-START"/>
    <s v="business"/>
    <s v="business"/>
    <s v="citoyen"/>
    <s v="burger"/>
    <n v="7782"/>
    <n v="6518"/>
    <n v="0.83757388846055003"/>
  </r>
  <r>
    <x v="2"/>
    <s v="RVA"/>
    <s v="Ebox-Unemployment"/>
    <s v="Ebox-Unemployment"/>
    <s v="Communication premier jour de chômage temporaire"/>
    <s v="Mededeling eerste dag tijdelijke werkloosheid"/>
    <s v="Premier jour de chômage temporaire"/>
    <s v="Eerste dag tijdelijke werkloosheid"/>
    <s v="OnemRvaFirstTemporaryUnemploymentDay"/>
    <m/>
    <m/>
    <m/>
    <m/>
    <n v="83661"/>
    <n v="2157"/>
    <n v="2.5782622727435724E-2"/>
  </r>
  <r>
    <x v="2"/>
    <s v="RVA"/>
    <s v="EBox-Publisher"/>
    <s v="EBox-Publisher"/>
    <s v="Document de réponse (ONEm)"/>
    <s v="Antwoorddocument (RVA)"/>
    <s v="Document de réponse"/>
    <s v="Antwoorddocument"/>
    <s v="ONEMRVAResponseDoc"/>
    <s v="business"/>
    <s v="business"/>
    <s v="citoyen"/>
    <s v="burger"/>
    <n v="6001"/>
    <n v="1784"/>
    <n v="0.29728378603566075"/>
  </r>
  <r>
    <x v="3"/>
    <s v="RSZ"/>
    <s v="Horeca@work"/>
    <s v="Horeca@work"/>
    <s v="Horeca@work (ONSS)"/>
    <s v="Horeca@work (RSZ)"/>
    <s v="Attestation Horeca@work"/>
    <s v="Horeca@work attest"/>
    <s v="HorecaWork"/>
    <s v="webapp"/>
    <s v="webapp"/>
    <s v="citoyen"/>
    <s v="burger"/>
    <n v="3048"/>
    <n v="1130"/>
    <n v="0.37073490813648297"/>
  </r>
  <r>
    <x v="3"/>
    <s v="RSZ"/>
    <s v="Interim@Work"/>
    <s v="Interim@Work"/>
    <s v="Extrait relations de travail intérimaires (ONSS)"/>
    <s v="Extract interim werkrelaties (RSZ)"/>
    <s v="Extrait de vos relations de travail intérimaires"/>
    <s v="Extract van uw interim werk relaties"/>
    <s v="InterimWorkerRelationsExtract"/>
    <s v="webapp"/>
    <s v="webapp"/>
    <s v="citoyen"/>
    <s v="burger"/>
    <n v="226"/>
    <n v="192"/>
    <n v="0.84955752212389379"/>
  </r>
  <r>
    <x v="10"/>
    <s v="CORILUS"/>
    <s v="InfiPlus"/>
    <s v="InfiPlus"/>
    <s v="Justificatif patient (InfiPlus)"/>
    <s v="Bewijsstuk patiënt (InfiPlus)"/>
    <s v="Justificatif patient"/>
    <s v="Bewijsstuk patiënt"/>
    <s v="InfiPlusPatientProof"/>
    <s v="business"/>
    <s v="business"/>
    <s v="citoyen"/>
    <s v="burger"/>
    <n v="295488"/>
    <n v="5885"/>
    <n v="1.9916206411089453E-2"/>
  </r>
  <r>
    <x v="10"/>
    <s v="CORILUS"/>
    <s v="Corilus"/>
    <s v="Corilus"/>
    <s v="Justificatif patient (Corilus)"/>
    <s v="Bewijsstuk patiënt (Corilus)"/>
    <s v="Justificatif patient"/>
    <s v="Bewijsstuk patiënt"/>
    <s v="PatientProof"/>
    <s v="business"/>
    <s v="business"/>
    <s v="citoyen"/>
    <s v="burger"/>
    <n v="706259"/>
    <n v="16400"/>
    <n v="2.322094302515083E-2"/>
  </r>
  <r>
    <x v="11"/>
    <s v="SIGeDIS"/>
    <s v="MyPension -  Ma pension complémentaire (MyDB2P)"/>
    <s v="MyPension – Mijn aanvullend pensioen (MyDB2P)"/>
    <s v="Message aux citoyens (SIGeDIS)"/>
    <s v="Bericht naar burgers (SIGeDIS)"/>
    <s v="Message de Sigedis aux citoyens"/>
    <s v="Bericht van Sigedis naar burgers"/>
    <s v="SigedisSupplementaryPensions"/>
    <s v="business"/>
    <s v="business"/>
    <s v="citoyen"/>
    <s v="burger"/>
    <n v="8046132"/>
    <n v="413054"/>
    <n v="5.1335722555881508E-2"/>
  </r>
  <r>
    <x v="12"/>
    <s v="InterUI"/>
    <s v="Votre Organisme de Payement des allocations de chômage"/>
    <s v="Uw uitbetalingsinstelling voor werkloosheidsuitkeringen"/>
    <s v="Distribution légale (InterOP)"/>
    <s v="Wettelijke verspreiding (InterUI)"/>
    <s v="Distribution légale"/>
    <s v="Wettelijke verspreiding"/>
    <s v="InterOPInterUIDistribution"/>
    <s v="business"/>
    <s v="business"/>
    <s v="citoyen"/>
    <s v="burger"/>
    <n v="74200"/>
    <n v="37109"/>
    <n v="0.50012129380053905"/>
  </r>
  <r>
    <x v="13"/>
    <s v="FAMIFED"/>
    <s v="ITinera"/>
    <s v="ITinera"/>
    <s v="Informations périodiques (FAMIFED)"/>
    <s v="Periodieke informatie (FAMIFED)"/>
    <s v="Ponctuel"/>
    <s v="Punctueel"/>
    <s v="FamifedPeriodicalInfo"/>
    <s v="business"/>
    <s v="business"/>
    <s v="citoyen"/>
    <s v="burger"/>
    <n v="622919"/>
    <n v="22026"/>
    <n v="3.5359332433269816E-2"/>
  </r>
  <r>
    <x v="13"/>
    <s v="FAMIFED"/>
    <s v="ITinera"/>
    <s v="ITinera"/>
    <s v="Informations ponctuelles (FAMIFED)"/>
    <s v="Punctuele informatie (FAMIFED)"/>
    <s v="Ponctuel"/>
    <s v="Punctueel"/>
    <s v="FamifedPonctualInfo"/>
    <s v="business"/>
    <s v="business"/>
    <s v="citoyen"/>
    <s v="burger"/>
    <n v="708205"/>
    <n v="22945"/>
    <n v="3.2398811078713084E-2"/>
  </r>
  <r>
    <x v="14"/>
    <s v="OCMW Antwerpen"/>
    <s v="e-Vita"/>
    <s v="e-Vita"/>
    <s v="Lettre de décision recommandée (CPAS Anvers)"/>
    <s v="Aangetekende beslissingsbrief (OCMW Antwerpen)"/>
    <s v="Lettre de décision recommandée"/>
    <s v="Aangetekende beslissingsbrief"/>
    <s v="CPASAntwerpLetterDecision"/>
    <m/>
    <m/>
    <s v="citoyen"/>
    <s v="burger"/>
    <n v="58297"/>
    <n v="687"/>
    <n v="1.1784482906496046E-2"/>
  </r>
  <r>
    <x v="15"/>
    <s v="POD MI"/>
    <s v="Votre CPAS"/>
    <s v="Uw OCMW"/>
    <s v="Contrat Projet Individualisé IS (SPP IS)"/>
    <s v="Contract Geïndividualiseerd Project MI (POD MI)"/>
    <s v="Contrat Projet Individualisé IS"/>
    <s v="Contract Geïndividualiseerd Project MI"/>
    <s v="PrimaWebContractPIIS"/>
    <m/>
    <m/>
    <s v="citoyen"/>
    <s v="burger"/>
    <n v="6"/>
    <n v="3"/>
    <n v="0.5"/>
  </r>
  <r>
    <x v="15"/>
    <s v="POD MI"/>
    <s v="Votre CPAS"/>
    <s v="Uw OCMW"/>
    <s v="Attestation (SPP IS)"/>
    <s v="Attest (POD MI)"/>
    <s v="Attestation"/>
    <s v="Attest"/>
    <s v="PrimaWebAttestation"/>
    <m/>
    <m/>
    <s v="citoyen"/>
    <s v="burger"/>
    <n v="1"/>
    <n v="1"/>
    <n v="1"/>
  </r>
  <r>
    <x v="4"/>
    <s v="NIC"/>
    <s v="Votre Mutuelle"/>
    <s v="Uw Mutualiteit"/>
    <s v="Distribution Mensuelle (CIN)"/>
    <s v="Maandelijkse verspreiding (NIC)"/>
    <s v="Distribution Mensuelle"/>
    <s v="Maandelijkse verspreiding"/>
    <s v="CinNicMonthlyDistribution"/>
    <m/>
    <m/>
    <s v="citoyen"/>
    <s v="burger"/>
    <n v="2"/>
    <n v="1"/>
    <n v="0.5"/>
  </r>
  <r>
    <x v="16"/>
    <s v="e-Gezondheid"/>
    <s v="Mult-eMediAtt"/>
    <s v="Mult-eMediAtt"/>
    <s v="Certificat d'incapacité de travail (e-Santé)"/>
    <s v="Arbeidsongeschiktheidsattest (e-Gezondheid)"/>
    <s v="Certificat d'incapacité de travail"/>
    <s v="Arbeidsongeschiktheidsattest"/>
    <s v="eSanteCertificateIncapacityWork"/>
    <s v="business"/>
    <s v="business"/>
    <s v="citoyen"/>
    <s v="burger"/>
    <n v="15"/>
    <n v="15"/>
    <n v="1"/>
  </r>
  <r>
    <x v="0"/>
    <s v="eBox"/>
    <s v="PP"/>
    <m/>
    <s v="eboxFor2days"/>
    <s v="eboxFor2days"/>
    <s v="eboxFor2days"/>
    <s v="eboxFor2days"/>
    <s v="eboxFor2days"/>
    <m/>
    <m/>
    <s v="citoyen"/>
    <s v="burger"/>
    <n v="8"/>
    <n v="6"/>
    <n v="0.75"/>
  </r>
  <r>
    <x v="0"/>
    <s v="eBox"/>
    <s v="PP"/>
    <s v="PP"/>
    <s v="Message de bienvenue"/>
    <s v="Welkom bericht"/>
    <s v="Message de bienvenue"/>
    <s v="Welkom bericht"/>
    <s v="WelcomeDocCitizen"/>
    <m/>
    <m/>
    <s v="citoyen"/>
    <s v="burger"/>
    <n v="2"/>
    <n v="2"/>
    <n v="1"/>
  </r>
  <r>
    <x v="0"/>
    <s v="eBox"/>
    <s v="PP"/>
    <s v="PP"/>
    <s v="eboxFor2weeks"/>
    <s v="eboxFor2weeks"/>
    <s v="eboxFor2weeks"/>
    <s v="eboxFor2weeks"/>
    <s v="eboxFor2weeks"/>
    <m/>
    <m/>
    <s v="citoyen"/>
    <s v="burger"/>
    <n v="8"/>
    <n v="7"/>
    <n v="0.875"/>
  </r>
  <r>
    <x v="2"/>
    <s v="RVA"/>
    <s v="HRM"/>
    <s v="HRM"/>
    <s v="Fiche de paie (ONEm)"/>
    <s v="Weddefiche (RVA)"/>
    <s v="Fiche de paie"/>
    <s v="Weddefiche"/>
    <s v="OnemRvaFicheDePaie"/>
    <s v="HR"/>
    <s v="HR"/>
    <s v="personnel"/>
    <s v="personeel"/>
    <n v="71508"/>
    <n v="44402"/>
    <n v="0.62093751748056158"/>
  </r>
  <r>
    <x v="17"/>
    <s v="Loonmotor IOSZ"/>
    <s v="Loonmotor eBox Batch"/>
    <s v="Loonmotor eBox Batch"/>
    <s v="Fiche de paiement (Loonmotor IPSS)"/>
    <s v="Weddefiche (Loonmotor IOSZ)"/>
    <s v="Fiche de traitement"/>
    <s v="Weddefiche"/>
    <s v="LoonmotorFicheTreatment"/>
    <s v="HR"/>
    <s v="HR"/>
    <s v="personnel"/>
    <s v="personeel"/>
    <n v="370986"/>
    <n v="229928"/>
    <n v="0.61977540931463726"/>
  </r>
  <r>
    <x v="2"/>
    <s v="RVA"/>
    <s v="HRM"/>
    <s v="HRM"/>
    <s v="Fiche fiscale (ONEm)"/>
    <s v="Fiscale fiche (RVA)"/>
    <s v="Fiche fiscale 281.10, 281.11, 281.12, 281.18, 281.25"/>
    <s v="Fiscale fiche 281.10, 281.11, 281.12, 281.18, 281.25"/>
    <s v="OnemRvaFicheFiscale"/>
    <s v="fiche fiscale"/>
    <s v="fiscaal attest"/>
    <s v="personnel"/>
    <s v="personeel"/>
    <n v="24717"/>
    <n v="16317"/>
    <n v="0.66015293118096852"/>
  </r>
  <r>
    <x v="2"/>
    <s v="RVA"/>
    <s v="HRM"/>
    <s v="HRM"/>
    <s v="Données fiscales (ONEm)"/>
    <s v="Jaaroverzicht loongegevens (RVA)"/>
    <s v="Aperçu données fiscales année 2013"/>
    <s v="Jaaroverzicht loongegevens fiscaal jaar 2013"/>
    <s v="OnemRvaDonneesFiscales"/>
    <s v="fiche fiscale"/>
    <s v="fiscaal attest"/>
    <s v="personnel"/>
    <s v="personeel"/>
    <n v="15167"/>
    <n v="10139"/>
    <n v="0.66849080239994729"/>
  </r>
  <r>
    <x v="2"/>
    <s v="RVA"/>
    <s v="HRM"/>
    <s v="HRM"/>
    <s v="Demande de la prime syndicale (ONEm)"/>
    <s v="Aanvraag van de vakbondspremie (RVA)"/>
    <s v="Demande de la prime syndicale"/>
    <s v="Aanvraag van de vakbondspremie"/>
    <s v="OnemRvaPrimeSyndicale"/>
    <s v="HR"/>
    <s v="HR"/>
    <s v="personnel"/>
    <s v="personeel"/>
    <n v="17296"/>
    <n v="11073"/>
    <n v="0.64020582793709524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46">
  <r>
    <x v="0"/>
    <x v="0"/>
    <s v="PP"/>
    <s v="PP"/>
    <s v="Message de bienvenue"/>
    <s v="Welkom bericht"/>
    <s v="Message de bienvenue"/>
    <s v="Welkom bericht"/>
    <s v="WelcomeDocCitizen"/>
    <m/>
    <m/>
    <s v="citoyen"/>
    <s v="burger"/>
    <n v="12475702"/>
    <n v="369013"/>
    <n v="2.9578535941304145E-2"/>
    <n v="12475702"/>
    <n v="369013"/>
    <n v="2.9578535941304145E-2"/>
  </r>
  <r>
    <x v="1"/>
    <x v="1"/>
    <s v="Cova2"/>
    <s v="Cova2"/>
    <s v="Fiche fiscale (ONVA)"/>
    <s v="Fiscale fiche (RJV)"/>
    <s v="Disponibilité fiche fiscale"/>
    <s v="Beschikbaarheid fiscale fiche"/>
    <s v="YearlyVacationFiscalCertificate"/>
    <s v="broadcast"/>
    <s v="broadcast"/>
    <s v="citoyen"/>
    <s v="burger"/>
    <n v="6258221"/>
    <n v="319848"/>
    <n v="5.1108453983967649E-2"/>
    <n v="6258221"/>
    <n v="319848"/>
    <n v="5.1108453983967649E-2"/>
  </r>
  <r>
    <x v="1"/>
    <x v="1"/>
    <s v="Cova2"/>
    <s v="Cova2"/>
    <s v="Extrait de compte (ONVA)"/>
    <s v="Rekeninguittreksel (RJV)"/>
    <s v="Disponibilité de l’extrait de compte."/>
    <s v="Beschikbaarheid van het rekeninguittreksel."/>
    <s v="YearlyVacationAccountExtract"/>
    <s v="broadcast"/>
    <s v="broadcast"/>
    <s v="citoyen"/>
    <s v="burger"/>
    <n v="6321185"/>
    <n v="274641"/>
    <n v="4.3447707985132533E-2"/>
    <n v="6321185"/>
    <n v="274641"/>
    <n v="4.3447707985132533E-2"/>
  </r>
  <r>
    <x v="1"/>
    <x v="1"/>
    <s v="Cova2"/>
    <s v="Cova2"/>
    <s v="Premier contact avec le secteur Vacances Annuelles"/>
    <s v="Eerste contact met de sector Jaarlijkse Vakantie"/>
    <s v="Premier contact avec le secteur Vacances Annuelles"/>
    <s v="Eerste contact met de sector Jaarlijkse Vakantie"/>
    <s v="YearlyVacationFirstContact"/>
    <s v="broadcast"/>
    <s v="broadcast"/>
    <s v="citoyen"/>
    <s v="burger"/>
    <n v="2462800"/>
    <n v="114547"/>
    <n v="4.6510881923014454E-2"/>
    <n v="2462800"/>
    <n v="114547"/>
    <n v="4.6510881923014454E-2"/>
  </r>
  <r>
    <x v="2"/>
    <x v="2"/>
    <s v="Interruption de carrière et crédit-temps"/>
    <s v="Loopbaanonderbreking en tijdskrediet"/>
    <s v="Fiche fiscale (ONEm)"/>
    <s v="Fiscaal attest (RVA)"/>
    <s v="Fiche fiscale 281.18"/>
    <s v="Fiscaal attest 281.18"/>
    <s v="OnemRvaFiscalIndexCard"/>
    <s v="fiche fiscale"/>
    <s v="fiscaal attest"/>
    <s v="citoyen"/>
    <s v="burger"/>
    <n v="2033151"/>
    <n v="399534"/>
    <n v="0.19650975259584752"/>
    <n v="2033151"/>
    <n v="399534"/>
    <n v="0.19650975259584752"/>
  </r>
  <r>
    <x v="3"/>
    <x v="3"/>
    <s v="Student@work"/>
    <s v="Student@work"/>
    <s v="Student@work (ONSS)"/>
    <s v="Student@work (RSZ)"/>
    <s v="Attestation Student@work"/>
    <s v="Student@work attest"/>
    <s v="StudentWork"/>
    <s v="webapp"/>
    <s v="webapp"/>
    <s v="citoyen"/>
    <s v="burger"/>
    <n v="1165121"/>
    <n v="25623"/>
    <n v="2.1991707299070226E-2"/>
    <n v="1165121"/>
    <n v="25623"/>
    <n v="2.1991707299070226E-2"/>
  </r>
  <r>
    <x v="2"/>
    <x v="2"/>
    <s v="Interruption de carrière et crédit-temps"/>
    <s v="Loopbaanonderbreking en tijdskrediet"/>
    <s v="Décision C62 (ONEm)"/>
    <s v="Beslissing C62 (RVA)"/>
    <s v="Décision C62"/>
    <s v="Beslissing C62"/>
    <s v="OnemRvaDecisionC62"/>
    <s v="business"/>
    <s v="business"/>
    <s v="citoyen"/>
    <s v="burger"/>
    <n v="1353493"/>
    <n v="339680"/>
    <n v="0.25096546491189831"/>
    <n v="1353493"/>
    <n v="339680"/>
    <n v="0.25096546491189831"/>
  </r>
  <r>
    <x v="2"/>
    <x v="2"/>
    <s v="Interruption de carrière et crédit-temps"/>
    <s v="Loopbaanonderbreking en tijdskrediet"/>
    <s v="Demande réduction de prestations (ONEm)"/>
    <s v="Aanvraag vermindering prestaties (RVA)"/>
    <s v="Formulaire de demande de réduction de prestations C61"/>
    <s v="C61 Aanvraagformulier van vermindering van prestaties"/>
    <s v="OnemRvaWorkerRequestForm"/>
    <s v="business"/>
    <s v="business"/>
    <s v="citoyen"/>
    <s v="burger"/>
    <n v="340566"/>
    <n v="159089"/>
    <n v="0.46713118749376037"/>
    <n v="340566"/>
    <n v="159089"/>
    <n v="0.46713118749376037"/>
  </r>
  <r>
    <x v="4"/>
    <x v="4"/>
    <s v="Votre Mutuelle"/>
    <s v="Uw Mutualiteit"/>
    <s v="Distribution Légale Trimestrielle (CIN)"/>
    <s v="Wettelijke trimestriële verspreiding (NIC)"/>
    <s v="Distribution Légale Trimestrielle"/>
    <s v="Wettelijke trimestriële verspreiding"/>
    <s v="CinNicQuarterlyDistribution"/>
    <s v="business"/>
    <s v="business"/>
    <s v="citoyen"/>
    <s v="burger"/>
    <n v="653427"/>
    <n v="47360"/>
    <n v="7.2479404738402295E-2"/>
    <n v="653427"/>
    <n v="47360"/>
    <n v="7.2479404738402295E-2"/>
  </r>
  <r>
    <x v="5"/>
    <x v="5"/>
    <s v="CAAMI eBoxConnector"/>
    <s v="HZIV eBoxConnector"/>
    <s v="Communication (CAAMI)"/>
    <s v="Communicatie (HZIV)"/>
    <s v="Communication CAAMI"/>
    <s v="Communicatie HZIV"/>
    <s v="CaamiHzivCommunication"/>
    <s v="business"/>
    <s v="business"/>
    <s v="citoyen"/>
    <s v="burger"/>
    <n v="1666718"/>
    <n v="73214"/>
    <n v="4.3927047046950954E-2"/>
    <n v="1666718"/>
    <n v="73214"/>
    <n v="4.3927047046950954E-2"/>
  </r>
  <r>
    <x v="6"/>
    <x v="6"/>
    <s v="Zenito  Platform opérationnel Z.O.P"/>
    <s v="Zenito  Platform opérationnel Z.O.P"/>
    <s v="Fiche fiscale (Zenito)"/>
    <s v="Fiche fiscale (Zenito)"/>
    <s v="Fiche fiscale"/>
    <s v="Fiche fiscale"/>
    <s v="ZenitoDetailFiscal"/>
    <s v="fiche fiscale"/>
    <s v="fiscaal attest"/>
    <s v="citoyen"/>
    <s v="burger"/>
    <n v="301027"/>
    <n v="7151"/>
    <n v="2.3755344205004868E-2"/>
    <n v="301027"/>
    <n v="7151"/>
    <n v="2.3755344205004868E-2"/>
  </r>
  <r>
    <x v="7"/>
    <x v="7"/>
    <s v="My Benefit"/>
    <s v="My Benefit"/>
    <s v="Dossier de pension (OVP)"/>
    <s v="Pensioendossier (OVP)"/>
    <s v="Dossier de pension rédigé par le fonds de pension du secteur non-marchand flamand"/>
    <s v="Pensioendossier opgemaakt door het pensioenfonds van de Vlaamse non-profit/social-profitsector"/>
    <s v="OVPPensionFile"/>
    <s v="business"/>
    <s v="business"/>
    <s v="citoyen"/>
    <s v="burger"/>
    <n v="621256"/>
    <n v="47640"/>
    <n v="7.6683364023848469E-2"/>
    <n v="621256"/>
    <n v="47640"/>
    <n v="7.6683364023848469E-2"/>
  </r>
  <r>
    <x v="2"/>
    <x v="2"/>
    <s v="Demande d'une carte de travail"/>
    <s v="Aanvraag om een werkkaart"/>
    <s v="Carte de travail - ACTIVA"/>
    <s v="Werkkaart - ACTIVA"/>
    <s v="Carte de travail - ACTIVA"/>
    <s v="Werkkaart - ACTIVA"/>
    <s v="WK1-ACTIVA"/>
    <s v="business"/>
    <s v="business"/>
    <s v="citoyen"/>
    <s v="burger"/>
    <n v="47122"/>
    <n v="42366"/>
    <n v="0.89907049785662752"/>
    <n v="47122"/>
    <n v="42366"/>
    <n v="0.89907049785662752"/>
  </r>
  <r>
    <x v="8"/>
    <x v="8"/>
    <s v="My Benefit"/>
    <s v="My Benefit"/>
    <s v="Dossier de pension (OFP)"/>
    <s v="Pensioendossier (OFP)"/>
    <s v="Dossier de pension rédigé par le fonds de pension du secteur non-marchand fédéral"/>
    <s v="Pensioendossier opgemaakt door het pensioenfonds van de Federale non-profit/social-profitsector"/>
    <s v="OFPPensionFile"/>
    <s v="business"/>
    <s v="business"/>
    <s v="citoyen"/>
    <s v="burger"/>
    <n v="942967"/>
    <n v="59227"/>
    <n v="6.2809196928418493E-2"/>
    <n v="942967"/>
    <n v="59227"/>
    <n v="6.2809196928418493E-2"/>
  </r>
  <r>
    <x v="2"/>
    <x v="2"/>
    <s v="Interruption de carrière et crédit-temps"/>
    <s v="Loopbaanonderbreking en tijdskrediet"/>
    <s v="Attestation Crédit-temps (ONEm)"/>
    <s v="Tijdskredit attest (RVA)"/>
    <s v="Attestation Crédit-temps"/>
    <s v="Tijdskredit attest"/>
    <s v="OnemRvaCertificatedCreditTime"/>
    <s v="business"/>
    <s v="business"/>
    <s v="citoyen"/>
    <s v="burger"/>
    <n v="97190"/>
    <n v="47861"/>
    <n v="0.49244778269369277"/>
    <n v="97190"/>
    <n v="47861"/>
    <n v="0.49244778269369277"/>
  </r>
  <r>
    <x v="9"/>
    <x v="9"/>
    <s v="Fiches fiscales (FMP)"/>
    <s v="Belastingsfiches (FBZ)"/>
    <s v="Fiches fiscales (Fedris)"/>
    <s v="Belastingsfiches (Fedris)"/>
    <s v="Fiches fiscales"/>
    <s v="Belastingsfiches"/>
    <s v="FmpFbzTaxForm"/>
    <s v="fiche fiscale"/>
    <s v="fiscaal attest"/>
    <s v="citoyen"/>
    <s v="burger"/>
    <n v="11665"/>
    <n v="382"/>
    <n v="3.2747535362194602E-2"/>
    <n v="11665"/>
    <n v="382"/>
    <n v="3.2747535362194602E-2"/>
  </r>
  <r>
    <x v="2"/>
    <x v="2"/>
    <s v="Demande d'une carte de travail"/>
    <s v="Aanvraag om een werkkaart"/>
    <s v="Carte de travail - START"/>
    <s v="Werkkaart - START"/>
    <s v="Carte de travail - START"/>
    <s v="Werkkaart - START"/>
    <s v="WK2-START"/>
    <s v="business"/>
    <s v="business"/>
    <s v="citoyen"/>
    <s v="burger"/>
    <n v="7788"/>
    <n v="6523"/>
    <n v="0.83757062146892658"/>
    <n v="7788"/>
    <n v="6523"/>
    <n v="0.83757062146892658"/>
  </r>
  <r>
    <x v="2"/>
    <x v="2"/>
    <s v="Ebox-Unemployment"/>
    <s v="Ebox-Unemployment"/>
    <s v="Communication premier jour de chômage temporaire"/>
    <s v="Mededeling eerste dag tijdelijke werkloosheid"/>
    <s v="Premier jour de chômage temporaire"/>
    <s v="Eerste dag tijdelijke werkloosheid"/>
    <s v="OnemRvaFirstTemporaryUnemploymentDay"/>
    <m/>
    <m/>
    <m/>
    <m/>
    <n v="987076"/>
    <n v="33441"/>
    <n v="3.3878850260770192E-2"/>
    <n v="987076"/>
    <n v="33441"/>
    <n v="3.3878850260770192E-2"/>
  </r>
  <r>
    <x v="2"/>
    <x v="2"/>
    <s v="EBox-Publisher"/>
    <s v="EBox-Publisher"/>
    <s v="Document de réponse (ONEm)"/>
    <s v="Antwoorddocument (RVA)"/>
    <s v="Document de réponse"/>
    <s v="Antwoorddocument"/>
    <s v="ONEMRVAResponseDoc"/>
    <s v="business"/>
    <s v="business"/>
    <s v="citoyen"/>
    <s v="burger"/>
    <n v="6156"/>
    <n v="1899"/>
    <n v="0.30847953216374269"/>
    <n v="6156"/>
    <n v="1899"/>
    <n v="0.30847953216374269"/>
  </r>
  <r>
    <x v="3"/>
    <x v="3"/>
    <s v="Horeca@work"/>
    <s v="Horeca@work"/>
    <s v="Horeca@work (ONSS)"/>
    <s v="Horeca@work (RSZ)"/>
    <s v="Attestation Horeca@work"/>
    <s v="Horeca@work attest"/>
    <s v="HorecaWork"/>
    <s v="webapp"/>
    <s v="webapp"/>
    <s v="citoyen"/>
    <s v="burger"/>
    <n v="3559"/>
    <n v="1367"/>
    <n v="0.38409665636414725"/>
    <n v="3559"/>
    <n v="1367"/>
    <n v="0.38409665636414725"/>
  </r>
  <r>
    <x v="3"/>
    <x v="3"/>
    <s v="Interim@Work"/>
    <s v="Interim@Work"/>
    <s v="Extrait relations de travail intérimaires (ONSS)"/>
    <s v="Extract interim werkrelaties (RSZ)"/>
    <s v="Extrait de vos relations de travail intérimaires"/>
    <s v="Extract van uw interim werk relaties"/>
    <s v="InterimWorkerRelationsExtract"/>
    <s v="webapp"/>
    <s v="webapp"/>
    <s v="citoyen"/>
    <s v="burger"/>
    <n v="311"/>
    <n v="267"/>
    <n v="0.85852090032154338"/>
    <n v="311"/>
    <n v="267"/>
    <n v="0.85852090032154338"/>
  </r>
  <r>
    <x v="10"/>
    <x v="10"/>
    <s v="InfiPlus"/>
    <s v="InfiPlus"/>
    <s v="Justificatif patient (InfiPlus)"/>
    <s v="Bewijsstuk patiënt (InfiPlus)"/>
    <s v="Justificatif patient"/>
    <s v="Bewijsstuk patiënt"/>
    <s v="InfiPlusPatientProof"/>
    <s v="business"/>
    <s v="business"/>
    <s v="citoyen"/>
    <s v="burger"/>
    <n v="299407"/>
    <n v="5967"/>
    <n v="1.992939376834877E-2"/>
    <n v="299407"/>
    <n v="5967"/>
    <n v="1.992939376834877E-2"/>
  </r>
  <r>
    <x v="10"/>
    <x v="10"/>
    <s v="Corilus"/>
    <s v="Corilus"/>
    <s v="Justificatif patient (Corilus)"/>
    <s v="Bewijsstuk patiënt (Corilus)"/>
    <s v="Justificatif patient"/>
    <s v="Bewijsstuk patiënt"/>
    <s v="PatientProof"/>
    <s v="business"/>
    <s v="business"/>
    <s v="citoyen"/>
    <s v="burger"/>
    <n v="1617797"/>
    <n v="47334"/>
    <n v="2.9258306202817781E-2"/>
    <n v="1617797"/>
    <n v="47334"/>
    <n v="2.9258306202817781E-2"/>
  </r>
  <r>
    <x v="11"/>
    <x v="11"/>
    <s v="MyPension -  Ma pension complémentaire (MyDB2P)"/>
    <s v="MyPension – Mijn aanvullend pensioen (MyDB2P)"/>
    <s v="Message aux citoyens (SIGeDIS)"/>
    <s v="Bericht naar burgers (SIGeDIS)"/>
    <s v="Message de Sigedis aux citoyens"/>
    <s v="Bericht van Sigedis naar burgers"/>
    <s v="SigedisSupplementaryPensions"/>
    <s v="business"/>
    <s v="business"/>
    <s v="citoyen"/>
    <s v="burger"/>
    <n v="12560635"/>
    <n v="708097"/>
    <n v="5.6374299547753755E-2"/>
    <n v="12560635"/>
    <n v="708097"/>
    <n v="5.6374299547753755E-2"/>
  </r>
  <r>
    <x v="12"/>
    <x v="12"/>
    <s v="Votre Organisme de Payement des allocations de chômage"/>
    <s v="Uw uitbetalingsinstelling voor werkloosheidsuitkeringen"/>
    <s v="Distribution légale (InterOP)"/>
    <s v="Wettelijke verspreiding (InterUI)"/>
    <s v="Distribution légale"/>
    <s v="Wettelijke verspreiding"/>
    <s v="InterOPInterUIDistribution"/>
    <s v="business"/>
    <s v="business"/>
    <s v="citoyen"/>
    <s v="burger"/>
    <n v="74204"/>
    <n v="46346"/>
    <n v="0.62457549458250228"/>
    <n v="74204"/>
    <n v="46346"/>
    <n v="0.62457549458250228"/>
  </r>
  <r>
    <x v="13"/>
    <x v="13"/>
    <s v="ITinera"/>
    <s v="ITinera"/>
    <s v="Informations périodiques (FAMIFED)"/>
    <s v="Periodieke informatie (FAMIFED)"/>
    <s v="Ponctuel"/>
    <s v="Punctueel"/>
    <s v="FamifedPeriodicalInfo"/>
    <s v="business"/>
    <s v="business"/>
    <s v="citoyen"/>
    <s v="burger"/>
    <n v="932905"/>
    <n v="39771"/>
    <n v="4.2631350459049956E-2"/>
    <n v="932905"/>
    <n v="39771"/>
    <n v="4.2631350459049956E-2"/>
  </r>
  <r>
    <x v="13"/>
    <x v="13"/>
    <s v="ITinera"/>
    <s v="ITinera"/>
    <s v="Informations ponctuelles (FAMIFED)"/>
    <s v="Punctuele informatie (FAMIFED)"/>
    <s v="Ponctuel"/>
    <s v="Punctueel"/>
    <s v="FamifedPonctualInfo"/>
    <s v="business"/>
    <s v="business"/>
    <s v="citoyen"/>
    <s v="burger"/>
    <n v="989838"/>
    <n v="39786"/>
    <n v="4.0194456062507197E-2"/>
    <n v="989838"/>
    <n v="39786"/>
    <n v="4.0194456062507197E-2"/>
  </r>
  <r>
    <x v="14"/>
    <x v="14"/>
    <s v="e-Vita"/>
    <s v="e-Vita"/>
    <s v="Lettre de décision recommandée (CPAS Anvers)"/>
    <s v="Aangetekende beslissingsbrief (OCMW Antwerpen)"/>
    <s v="Lettre de décision recommandée"/>
    <s v="Aangetekende beslissingsbrief"/>
    <s v="CPASAntwerpLetterDecision"/>
    <m/>
    <m/>
    <s v="citoyen"/>
    <s v="burger"/>
    <n v="100655"/>
    <n v="1422"/>
    <n v="1.4127465103571607E-2"/>
    <n v="100655"/>
    <n v="1422"/>
    <n v="1.4127465103571607E-2"/>
  </r>
  <r>
    <x v="15"/>
    <x v="15"/>
    <s v="Votre CPAS"/>
    <s v="Uw OCMW"/>
    <s v="Contrat Projet Individualisé IS (SPP IS)"/>
    <s v="Contract Geïndividualiseerd Project MI (POD MI)"/>
    <s v="Contrat Projet Individualisé IS"/>
    <s v="Contract Geïndividualiseerd Project MI"/>
    <s v="PrimaWebContractPIIS"/>
    <m/>
    <m/>
    <s v="citoyen"/>
    <s v="burger"/>
    <n v="9"/>
    <n v="5"/>
    <n v="0.55555555555555558"/>
    <n v="9"/>
    <n v="5"/>
    <n v="0.55555555555555558"/>
  </r>
  <r>
    <x v="15"/>
    <x v="15"/>
    <s v="Votre CPAS"/>
    <s v="Uw OCMW"/>
    <s v="Attestation (SPP IS)"/>
    <s v="Attest (POD MI)"/>
    <s v="Attestation"/>
    <s v="Attest"/>
    <s v="PrimaWebAttestation"/>
    <m/>
    <m/>
    <s v="citoyen"/>
    <s v="burger"/>
    <n v="1"/>
    <n v="1"/>
    <n v="1"/>
    <n v="1"/>
    <n v="1"/>
    <n v="1"/>
  </r>
  <r>
    <x v="4"/>
    <x v="4"/>
    <s v="Votre Mutuelle"/>
    <s v="Uw Mutualiteit"/>
    <s v="Distribution Mensuelle (CIN)"/>
    <s v="Maandelijkse verspreiding (NIC)"/>
    <s v="Distribution Mensuelle"/>
    <s v="Maandelijkse verspreiding"/>
    <s v="CinNicMonthlyDistribution"/>
    <m/>
    <m/>
    <s v="citoyen"/>
    <s v="burger"/>
    <n v="4"/>
    <n v="3"/>
    <n v="0.75"/>
    <n v="4"/>
    <n v="3"/>
    <n v="0.75"/>
  </r>
  <r>
    <x v="16"/>
    <x v="16"/>
    <s v="Mult-eMediAtt"/>
    <s v="Mult-eMediAtt"/>
    <s v="Certificat d'incapacité de travail (e-Santé)"/>
    <s v="Arbeidsongeschiktheidsattest (e-Gezondheid)"/>
    <s v="Certificat d'incapacité de travail"/>
    <s v="Arbeidsongeschiktheidsattest"/>
    <s v="eSanteCertificateIncapacityWork"/>
    <s v="business"/>
    <s v="business"/>
    <s v="citoyen"/>
    <s v="burger"/>
    <n v="15"/>
    <n v="15"/>
    <n v="1"/>
    <n v="15"/>
    <n v="15"/>
    <n v="1"/>
  </r>
  <r>
    <x v="16"/>
    <x v="16"/>
    <s v="Mult-eMediAtt"/>
    <s v="Mult-eMediAtt"/>
    <s v="Certificat d'incapacité de travail (e-Santé)"/>
    <s v="Arbeidsongeschiktheidsattest (e-Gezondheid)"/>
    <s v="Certificat d'incapacité de travail"/>
    <s v="Arbeidsongeschiktheidsattest"/>
    <s v="eSanteCertificateIncapacityCitizen"/>
    <m/>
    <m/>
    <m/>
    <m/>
    <n v="484"/>
    <n v="11"/>
    <n v="2.2727272727272728E-2"/>
    <n v="484"/>
    <n v="11"/>
    <n v="2.2727272727272728E-2"/>
  </r>
  <r>
    <x v="0"/>
    <x v="0"/>
    <s v="PP"/>
    <m/>
    <s v="eboxFor2days"/>
    <s v="eboxFor2days"/>
    <s v="eboxFor2days"/>
    <s v="eboxFor2days"/>
    <s v="eboxFor2days"/>
    <m/>
    <m/>
    <s v="citoyen"/>
    <s v="burger"/>
    <n v="12"/>
    <n v="9"/>
    <n v="0.75"/>
    <n v="12"/>
    <n v="9"/>
    <n v="0.75"/>
  </r>
  <r>
    <x v="0"/>
    <x v="0"/>
    <s v="PP"/>
    <s v="PP"/>
    <s v="Message de bienvenue"/>
    <s v="Welkom bericht"/>
    <s v="Message de bienvenue"/>
    <s v="Welkom bericht"/>
    <s v="WelcomeDocCitizen"/>
    <m/>
    <m/>
    <s v="citoyen"/>
    <s v="burger"/>
    <n v="6"/>
    <n v="5"/>
    <n v="0.83333333333333337"/>
    <n v="6"/>
    <n v="5"/>
    <n v="0.83333333333333337"/>
  </r>
  <r>
    <x v="0"/>
    <x v="0"/>
    <s v="PP"/>
    <s v="PP"/>
    <s v="eboxFor2weeks"/>
    <s v="eboxFor2weeks"/>
    <s v="eboxFor2weeks"/>
    <s v="eboxFor2weeks"/>
    <s v="eboxFor2weeks"/>
    <m/>
    <m/>
    <s v="citoyen"/>
    <s v="burger"/>
    <n v="16"/>
    <n v="15"/>
    <n v="0.9375"/>
    <n v="16"/>
    <n v="15"/>
    <n v="0.9375"/>
  </r>
  <r>
    <x v="2"/>
    <x v="2"/>
    <s v="HRM"/>
    <s v="HRM"/>
    <s v="Fiche de paie (ONEm)"/>
    <s v="Weddefiche (RVA)"/>
    <s v="Fiche de paie"/>
    <s v="Weddefiche"/>
    <s v="OnemRvaFicheDePaie"/>
    <s v="HR"/>
    <s v="HR"/>
    <s v="personnel"/>
    <s v="personeel"/>
    <n v="71510"/>
    <n v="44419"/>
    <n v="0.62115788001678085"/>
    <n v="71510"/>
    <n v="44419"/>
    <n v="0.62115788001678085"/>
  </r>
  <r>
    <x v="17"/>
    <x v="17"/>
    <s v="Loonmotor eBox Batch"/>
    <s v="Loonmotor eBox Batch"/>
    <s v="Fiche de paiement (Loonmotor IPSS)"/>
    <s v="Weddefiche (Loonmotor IOSZ)"/>
    <s v="Fiche de traitement"/>
    <s v="Weddefiche"/>
    <s v="LoonmotorFicheTreatment"/>
    <s v="HR"/>
    <s v="HR"/>
    <s v="personnel"/>
    <s v="personeel"/>
    <n v="496846"/>
    <n v="320712"/>
    <n v="0.64549578742709013"/>
    <n v="496846"/>
    <n v="320712"/>
    <n v="0.64549578742709013"/>
  </r>
  <r>
    <x v="2"/>
    <x v="2"/>
    <s v="HRM"/>
    <s v="HRM"/>
    <s v="Fiche fiscale (ONEm)"/>
    <s v="Fiscale fiche (RVA)"/>
    <s v="Fiche fiscale 281.10, 281.11, 281.12, 281.18, 281.25"/>
    <s v="Fiscale fiche 281.10, 281.11, 281.12, 281.18, 281.25"/>
    <s v="OnemRvaFicheFiscale"/>
    <s v="fiche fiscale"/>
    <s v="fiscaal attest"/>
    <s v="personnel"/>
    <s v="personeel"/>
    <n v="24719"/>
    <n v="16374"/>
    <n v="0.66240543711315181"/>
    <n v="24719"/>
    <n v="16374"/>
    <n v="0.66240543711315181"/>
  </r>
  <r>
    <x v="2"/>
    <x v="2"/>
    <s v="HRM"/>
    <s v="HRM"/>
    <s v="Données fiscales (ONEm)"/>
    <s v="Jaaroverzicht loongegevens (RVA)"/>
    <s v="Aperçu données fiscales année 2013"/>
    <s v="Jaaroverzicht loongegevens fiscaal jaar 2013"/>
    <s v="OnemRvaDonneesFiscales"/>
    <s v="fiche fiscale"/>
    <s v="fiscaal attest"/>
    <s v="personnel"/>
    <s v="personeel"/>
    <n v="15167"/>
    <n v="10139"/>
    <n v="0.66849080239994729"/>
    <n v="15167"/>
    <n v="10139"/>
    <n v="0.66849080239994729"/>
  </r>
  <r>
    <x v="2"/>
    <x v="2"/>
    <s v="HRM"/>
    <s v="HRM"/>
    <s v="Demande de la prime syndicale (ONEm)"/>
    <s v="Aanvraag van de vakbondspremie (RVA)"/>
    <s v="Demande de la prime syndicale"/>
    <s v="Aanvraag van de vakbondspremie"/>
    <s v="OnemRvaPrimeSyndicale"/>
    <s v="HR"/>
    <s v="HR"/>
    <s v="personnel"/>
    <s v="personeel"/>
    <n v="17298"/>
    <n v="11298"/>
    <n v="0.65313909122441904"/>
    <n v="17298"/>
    <n v="11298"/>
    <n v="0.65313909122441904"/>
  </r>
  <r>
    <x v="17"/>
    <x v="17"/>
    <s v="Loonmotor eBox Batch"/>
    <s v="Loonmotor eBox Batch"/>
    <s v="Fiche fiscale (Loonmotor IPSS)"/>
    <s v="Fiscale fiche (Loonmotor IOSZ)"/>
    <s v="Fiche fiscale"/>
    <s v="Fiscale fiche"/>
    <s v="LoonmotorFiscaleFiche"/>
    <s v="fiche fiscale"/>
    <s v="fiscaal attest"/>
    <s v="personnel"/>
    <s v="personeel"/>
    <n v="33241"/>
    <n v="22966"/>
    <n v="0.69089377575885202"/>
    <n v="33241"/>
    <n v="22966"/>
    <n v="0.69089377575885202"/>
  </r>
  <r>
    <x v="18"/>
    <x v="18"/>
    <s v="Fiche fiscale 281.10, 281.17"/>
    <s v="FfeFsoFicheFiscale"/>
    <s v="Fiche fiscale 281.10, 281.17"/>
    <m/>
    <s v="Fiche fiscale"/>
    <s v="Fiscale fiche"/>
    <s v="FfeFsoFicheFiscale"/>
    <s v="business"/>
    <s v="business"/>
    <s v="citoyen"/>
    <s v="burger"/>
    <n v="19298"/>
    <n v="1727"/>
    <n v="8.9491138978132448E-2"/>
    <n v="19298"/>
    <n v="1727"/>
    <n v="8.9491138978132448E-2"/>
  </r>
  <r>
    <x v="19"/>
    <x v="19"/>
    <s v="Care4Nurse"/>
    <s v="Care4Nurse"/>
    <s v="Justificatif patient (Care4Nurse)"/>
    <s v="Bewijsstuk patiënt (Care4Nurse)"/>
    <s v="Document justificatif"/>
    <s v="Bewijsstuk patiënt"/>
    <s v="CareNursingCostMonthly"/>
    <m/>
    <m/>
    <m/>
    <m/>
    <n v="11881"/>
    <n v="143"/>
    <n v="1.2036023903711808E-2"/>
    <n v="11881"/>
    <n v="143"/>
    <n v="1.2036023903711808E-2"/>
  </r>
  <r>
    <x v="8"/>
    <x v="8"/>
    <s v="My Benefit"/>
    <s v="My Benefit"/>
    <s v="Autre courrier aux affiliés rédigé par le fonds de pension du secteur non-marchand fédéral"/>
    <s v="Andere berichten opgemaakt door het pensioenfonds van de Federale non-profit/social-profitsector"/>
    <s v="OFPPostAffiliates"/>
    <s v="OFPPostAffiliates"/>
    <s v="OFPPostAffiliates"/>
    <m/>
    <m/>
    <m/>
    <m/>
    <n v="8854"/>
    <n v="541"/>
    <n v="6.1102326632030718E-2"/>
    <n v="8854"/>
    <n v="541"/>
    <n v="6.1102326632030718E-2"/>
  </r>
  <r>
    <x v="7"/>
    <x v="7"/>
    <s v="My Benefit"/>
    <s v="My Benefit"/>
    <s v="Autre courrier aux affiliés rédigé par le fonds de pension du secteur non-marchand flamand"/>
    <s v="Andere berichten opgemaakt door het pensioenfonds van de Vlaamse non-profit/social-profitsector"/>
    <s v="OVPPostAffiliates"/>
    <s v="OVPPostAffiliates"/>
    <s v="OVPPostAffiliates"/>
    <m/>
    <m/>
    <m/>
    <m/>
    <n v="3461"/>
    <n v="240"/>
    <n v="6.9344120196475012E-2"/>
    <n v="3461"/>
    <n v="240"/>
    <n v="6.9344120196475012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26:B37" firstHeaderRow="1" firstDataRow="1" firstDataCol="1"/>
  <pivotFields count="19">
    <pivotField axis="axisRow" showAll="0" measureFilter="1" sortType="ascending">
      <items count="21">
        <item x="5"/>
        <item x="4"/>
        <item x="10"/>
        <item x="14"/>
        <item x="0"/>
        <item x="16"/>
        <item x="13"/>
        <item x="9"/>
        <item x="18"/>
        <item x="12"/>
        <item x="17"/>
        <item x="8"/>
        <item x="2"/>
        <item x="3"/>
        <item x="1"/>
        <item x="7"/>
        <item x="11"/>
        <item x="15"/>
        <item x="6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7" showAll="0"/>
    <pivotField dataField="1" numFmtId="167" showAll="0"/>
    <pivotField numFmtId="9" showAll="0"/>
    <pivotField numFmtId="167" showAll="0"/>
    <pivotField numFmtId="167" showAll="0"/>
    <pivotField numFmtId="9" showAll="0"/>
  </pivotFields>
  <rowFields count="1">
    <field x="0"/>
  </rowFields>
  <rowItems count="11">
    <i>
      <x v="11"/>
    </i>
    <i>
      <x v="1"/>
    </i>
    <i>
      <x v="6"/>
    </i>
    <i>
      <x/>
    </i>
    <i>
      <x v="10"/>
    </i>
    <i>
      <x v="4"/>
    </i>
    <i>
      <x v="16"/>
    </i>
    <i>
      <x v="14"/>
    </i>
    <i>
      <x v="12"/>
    </i>
    <i>
      <x v="19"/>
    </i>
    <i t="grand">
      <x/>
    </i>
  </rowItems>
  <colItems count="1">
    <i/>
  </colItems>
  <dataFields count="1">
    <dataField name="Sum of Nombre de messages lus" fld="14" baseField="0" baseItem="1" numFmtId="3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count" evalOrder="-1" id="3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5" rowHeaderCaption="Verzender">
  <location ref="I3:K21" firstHeaderRow="0" firstDataRow="1" firstDataCol="1"/>
  <pivotFields count="19">
    <pivotField showAll="0"/>
    <pivotField axis="axisRow" showAll="0" sortType="ascending">
      <items count="20">
        <item x="10"/>
        <item h="1" x="0"/>
        <item x="16"/>
        <item x="13"/>
        <item m="1" x="18"/>
        <item x="9"/>
        <item x="5"/>
        <item x="12"/>
        <item x="17"/>
        <item x="4"/>
        <item x="14"/>
        <item x="8"/>
        <item x="7"/>
        <item x="15"/>
        <item x="1"/>
        <item x="3"/>
        <item x="2"/>
        <item x="11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numFmtId="167" showAll="0"/>
    <pivotField numFmtId="167" showAll="0"/>
    <pivotField numFmtId="9" showAll="0"/>
    <pivotField dataField="1" numFmtId="167" showAll="0"/>
    <pivotField numFmtId="167" showAll="0"/>
    <pivotField numFmtId="9" showAll="0"/>
  </pivotFields>
  <rowFields count="1">
    <field x="1"/>
  </rowFields>
  <rowItems count="18">
    <i>
      <x v="13"/>
    </i>
    <i>
      <x v="2"/>
    </i>
    <i>
      <x v="5"/>
    </i>
    <i>
      <x v="10"/>
    </i>
    <i>
      <x v="7"/>
    </i>
    <i>
      <x v="18"/>
    </i>
    <i>
      <x v="12"/>
    </i>
    <i>
      <x v="8"/>
    </i>
    <i>
      <x v="11"/>
    </i>
    <i>
      <x v="9"/>
    </i>
    <i>
      <x/>
    </i>
    <i>
      <x v="15"/>
    </i>
    <i>
      <x v="6"/>
    </i>
    <i>
      <x v="3"/>
    </i>
    <i>
      <x v="16"/>
    </i>
    <i>
      <x v="17"/>
    </i>
    <i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Totaal aantal berichten" fld="16" baseField="1" baseItem="0" numFmtId="3"/>
    <dataField name="Aandeel" fld="16" showDataAs="percentOfTotal" baseField="1" baseItem="0" numFmtId="10"/>
  </dataFields>
  <chartFormats count="2">
    <chartFormat chart="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3" cacheId="4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4" indent="0" outline="1" outlineData="1" multipleFieldFilters="0" chartFormat="5" rowHeaderCaption="Emetteur">
  <location ref="I3:K21" firstHeaderRow="0" firstDataRow="1" firstDataCol="1"/>
  <pivotFields count="16">
    <pivotField axis="axisRow" showAll="0" sortType="descending">
      <items count="21">
        <item x="5"/>
        <item x="4"/>
        <item x="10"/>
        <item x="14"/>
        <item h="1" x="0"/>
        <item x="16"/>
        <item x="13"/>
        <item x="9"/>
        <item m="1" x="18"/>
        <item x="12"/>
        <item m="1" x="19"/>
        <item x="17"/>
        <item x="8"/>
        <item x="2"/>
        <item x="3"/>
        <item x="1"/>
        <item x="7"/>
        <item x="11"/>
        <item x="15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 defaultSubtotal="0"/>
    <pivotField showAll="0"/>
    <pivotField showAll="0"/>
    <pivotField showAll="0" defaultSubtotal="0"/>
    <pivotField showAll="0"/>
    <pivotField showAll="0" defaultSubtotal="0"/>
    <pivotField dataField="1" numFmtId="3" showAll="0"/>
    <pivotField numFmtId="3" showAll="0"/>
    <pivotField numFmtId="9" showAll="0"/>
  </pivotFields>
  <rowFields count="1">
    <field x="0"/>
  </rowFields>
  <rowItems count="18">
    <i>
      <x v="15"/>
    </i>
    <i>
      <x v="17"/>
    </i>
    <i>
      <x v="13"/>
    </i>
    <i>
      <x v="6"/>
    </i>
    <i>
      <x/>
    </i>
    <i>
      <x v="14"/>
    </i>
    <i>
      <x v="2"/>
    </i>
    <i>
      <x v="1"/>
    </i>
    <i>
      <x v="12"/>
    </i>
    <i>
      <x v="16"/>
    </i>
    <i>
      <x v="11"/>
    </i>
    <i>
      <x v="19"/>
    </i>
    <i>
      <x v="9"/>
    </i>
    <i>
      <x v="3"/>
    </i>
    <i>
      <x v="7"/>
    </i>
    <i>
      <x v="5"/>
    </i>
    <i>
      <x v="18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documents" fld="13" baseField="0" baseItem="0" numFmtId="3"/>
    <dataField name="Percentage" fld="13" showDataAs="percentOfTotal" baseField="0" baseItem="0" numFmtId="10"/>
  </dataFields>
  <formats count="1"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2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L30:M41" firstHeaderRow="1" firstDataRow="1" firstDataCol="1" rowPageCount="1" colPageCount="1"/>
  <pivotFields count="16">
    <pivotField showAll="0"/>
    <pivotField axis="axisPage" multipleItemSelectionAllowed="1" showAll="0">
      <items count="19">
        <item x="10"/>
        <item h="1" x="0"/>
        <item h="1" x="16"/>
        <item x="13"/>
        <item x="9"/>
        <item x="5"/>
        <item x="12"/>
        <item x="17"/>
        <item x="4"/>
        <item x="14"/>
        <item x="8"/>
        <item x="7"/>
        <item h="1" x="15"/>
        <item x="1"/>
        <item x="3"/>
        <item x="2"/>
        <item x="11"/>
        <item h="1" x="6"/>
        <item t="default"/>
      </items>
    </pivotField>
    <pivotField showAll="0"/>
    <pivotField showAll="0"/>
    <pivotField axis="axisRow" showAll="0" measureFilter="1" sortType="descending">
      <items count="40">
        <item x="29"/>
        <item x="14"/>
        <item x="12"/>
        <item x="16"/>
        <item x="31"/>
        <item x="9"/>
        <item x="28"/>
        <item x="6"/>
        <item x="37"/>
        <item x="7"/>
        <item x="24"/>
        <item x="8"/>
        <item x="30"/>
        <item x="18"/>
        <item x="36"/>
        <item x="13"/>
        <item x="11"/>
        <item x="32"/>
        <item x="33"/>
        <item x="2"/>
        <item x="20"/>
        <item x="34"/>
        <item x="35"/>
        <item x="38"/>
        <item x="4"/>
        <item x="1"/>
        <item x="10"/>
        <item x="15"/>
        <item x="19"/>
        <item x="25"/>
        <item x="26"/>
        <item x="22"/>
        <item x="21"/>
        <item x="27"/>
        <item x="23"/>
        <item x="0"/>
        <item x="3"/>
        <item x="5"/>
        <item x="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7" showAll="0"/>
    <pivotField numFmtId="167" showAll="0"/>
    <pivotField dataField="1" numFmtId="9" showAll="0"/>
  </pivotFields>
  <rowFields count="1">
    <field x="4"/>
  </rowFields>
  <rowItems count="11">
    <i>
      <x v="2"/>
    </i>
    <i>
      <x v="20"/>
    </i>
    <i>
      <x v="3"/>
    </i>
    <i>
      <x v="14"/>
    </i>
    <i>
      <x v="24"/>
    </i>
    <i>
      <x v="23"/>
    </i>
    <i>
      <x v="8"/>
    </i>
    <i>
      <x v="21"/>
    </i>
    <i>
      <x v="22"/>
    </i>
    <i>
      <x v="10"/>
    </i>
    <i t="grand">
      <x/>
    </i>
  </rowItems>
  <colItems count="1">
    <i/>
  </colItems>
  <pageFields count="1">
    <pageField fld="1" hier="-1"/>
  </pageFields>
  <dataFields count="1">
    <dataField name="Max of Pourcentage lu" fld="15" subtotal="max" baseField="4" baseItem="5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4" type="count" evalOrder="-1" id="1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I24:I25" firstHeaderRow="1" firstDataRow="1" firstDataCol="1"/>
  <pivotFields count="19">
    <pivotField axis="axisRow" showAll="0">
      <items count="20">
        <item x="5"/>
        <item x="4"/>
        <item x="10"/>
        <item h="1" x="0"/>
        <item x="13"/>
        <item m="1" x="18"/>
        <item x="12"/>
        <item x="17"/>
        <item x="8"/>
        <item x="2"/>
        <item x="3"/>
        <item x="1"/>
        <item x="7"/>
        <item x="11"/>
        <item x="6"/>
        <item h="1" x="9"/>
        <item h="1" x="14"/>
        <item h="1" x="15"/>
        <item h="1" x="16"/>
        <item t="default"/>
      </items>
    </pivotField>
    <pivotField showAll="0"/>
    <pivotField showAll="0"/>
    <pivotField showAll="0"/>
    <pivotField showAll="0" defaultSubtotal="0"/>
    <pivotField showAll="0" defaultSubtotal="0"/>
    <pivotField axis="axisRow" showAll="0">
      <items count="39">
        <item x="35"/>
        <item x="14"/>
        <item x="19"/>
        <item x="5"/>
        <item x="12"/>
        <item x="16"/>
        <item x="9"/>
        <item x="6"/>
        <item x="36"/>
        <item x="2"/>
        <item x="1"/>
        <item x="23"/>
        <item x="8"/>
        <item x="18"/>
        <item x="13"/>
        <item x="11"/>
        <item x="30"/>
        <item x="20"/>
        <item x="32"/>
        <item x="33"/>
        <item x="10"/>
        <item x="34"/>
        <item x="4"/>
        <item x="15"/>
        <item x="7"/>
        <item x="21"/>
        <item x="0"/>
        <item m="1" x="37"/>
        <item x="24"/>
        <item x="3"/>
        <item x="22"/>
        <item x="31"/>
        <item x="25"/>
        <item x="26"/>
        <item x="28"/>
        <item x="27"/>
        <item x="29"/>
        <item x="17"/>
        <item t="default"/>
      </items>
    </pivotField>
    <pivotField showAll="0"/>
    <pivotField showAll="0"/>
    <pivotField showAll="0"/>
    <pivotField showAll="0"/>
    <pivotField axis="axisRow" showAll="0">
      <items count="5">
        <item x="0"/>
        <item x="2"/>
        <item x="1"/>
        <item m="1" x="3"/>
        <item t="default"/>
      </items>
    </pivotField>
    <pivotField showAll="0"/>
    <pivotField numFmtId="167" showAll="0"/>
    <pivotField numFmtId="167" showAll="0"/>
    <pivotField axis="axisRow" numFmtId="9" showAll="0" sortType="descending">
      <items count="553">
        <item h="1" x="29"/>
        <item m="1" x="207"/>
        <item h="1" x="12"/>
        <item h="1" m="1" x="83"/>
        <item h="1" m="1" x="190"/>
        <item h="1" m="1" x="209"/>
        <item m="1" x="479"/>
        <item m="1" x="248"/>
        <item m="1" x="262"/>
        <item m="1" x="275"/>
        <item m="1" x="391"/>
        <item m="1" x="406"/>
        <item m="1" x="335"/>
        <item m="1" x="210"/>
        <item m="1" x="433"/>
        <item m="1" x="349"/>
        <item m="1" x="194"/>
        <item m="1" x="326"/>
        <item m="1" x="211"/>
        <item m="1" x="525"/>
        <item m="1" x="307"/>
        <item m="1" x="113"/>
        <item m="1" x="168"/>
        <item h="1" x="31"/>
        <item m="1" x="242"/>
        <item m="1" x="202"/>
        <item m="1" x="511"/>
        <item h="1" x="20"/>
        <item h="1" m="1" x="150"/>
        <item m="1" x="253"/>
        <item m="1" x="512"/>
        <item h="1" m="1" x="112"/>
        <item h="1" m="1" x="432"/>
        <item h="1" x="16"/>
        <item h="1" m="1" x="395"/>
        <item h="1" m="1" x="311"/>
        <item m="1" x="223"/>
        <item h="1" m="1" x="464"/>
        <item h="1" m="1" x="133"/>
        <item h="1" m="1" x="130"/>
        <item h="1" m="1" x="58"/>
        <item h="1" m="1" x="482"/>
        <item h="1" m="1" x="408"/>
        <item h="1" m="1" x="238"/>
        <item h="1" m="1" x="72"/>
        <item h="1" m="1" x="398"/>
        <item h="1" m="1" x="143"/>
        <item h="1" m="1" x="61"/>
        <item h="1" m="1" x="271"/>
        <item h="1" m="1" x="306"/>
        <item h="1" m="1" x="353"/>
        <item h="1" m="1" x="310"/>
        <item h="1" m="1" x="192"/>
        <item m="1" x="280"/>
        <item h="1" m="1" x="478"/>
        <item h="1" m="1" x="82"/>
        <item h="1" m="1" x="286"/>
        <item h="1" m="1" x="465"/>
        <item h="1" m="1" x="122"/>
        <item h="1" m="1" x="488"/>
        <item h="1" m="1" x="173"/>
        <item h="1" m="1" x="274"/>
        <item h="1" m="1" x="536"/>
        <item h="1" m="1" x="188"/>
        <item h="1" x="30"/>
        <item h="1" m="1" x="107"/>
        <item h="1" m="1" x="386"/>
        <item h="1" m="1" x="484"/>
        <item h="1" m="1" x="486"/>
        <item h="1" m="1" x="423"/>
        <item h="1" m="1" x="193"/>
        <item h="1" m="1" x="323"/>
        <item h="1" x="35"/>
        <item h="1" m="1" x="374"/>
        <item h="1" m="1" x="475"/>
        <item h="1" m="1" x="119"/>
        <item h="1" m="1" x="379"/>
        <item h="1" m="1" x="77"/>
        <item h="1" m="1" x="229"/>
        <item h="1" m="1" x="99"/>
        <item h="1" m="1" x="527"/>
        <item h="1" m="1" x="434"/>
        <item h="1" m="1" x="404"/>
        <item h="1" m="1" x="43"/>
        <item h="1" x="34"/>
        <item h="1" m="1" x="472"/>
        <item h="1" m="1" x="255"/>
        <item h="1" m="1" x="144"/>
        <item h="1" m="1" x="139"/>
        <item h="1" m="1" x="430"/>
        <item h="1" m="1" x="396"/>
        <item h="1" m="1" x="45"/>
        <item h="1" m="1" x="123"/>
        <item h="1" m="1" x="225"/>
        <item h="1" m="1" x="548"/>
        <item h="1" m="1" x="415"/>
        <item h="1" m="1" x="294"/>
        <item h="1" m="1" x="337"/>
        <item h="1" m="1" x="160"/>
        <item h="1" m="1" x="265"/>
        <item h="1" m="1" x="503"/>
        <item h="1" m="1" x="249"/>
        <item h="1" m="1" x="282"/>
        <item h="1" m="1" x="438"/>
        <item h="1" m="1" x="233"/>
        <item h="1" x="37"/>
        <item h="1" m="1" x="46"/>
        <item h="1" x="36"/>
        <item h="1" m="1" x="131"/>
        <item h="1" m="1" x="108"/>
        <item h="1" m="1" x="222"/>
        <item h="1" m="1" x="184"/>
        <item h="1" m="1" x="427"/>
        <item h="1" m="1" x="124"/>
        <item h="1" m="1" x="546"/>
        <item h="1" m="1" x="437"/>
        <item h="1" m="1" x="101"/>
        <item h="1" m="1" x="351"/>
        <item h="1" m="1" x="318"/>
        <item h="1" m="1" x="199"/>
        <item h="1" x="32"/>
        <item h="1" m="1" x="125"/>
        <item h="1" m="1" x="181"/>
        <item h="1" m="1" x="538"/>
        <item h="1" m="1" x="334"/>
        <item h="1" m="1" x="64"/>
        <item h="1" m="1" x="48"/>
        <item h="1" m="1" x="413"/>
        <item h="1" x="33"/>
        <item h="1" m="1" x="299"/>
        <item h="1" m="1" x="56"/>
        <item h="1" m="1" x="218"/>
        <item h="1" m="1" x="146"/>
        <item h="1" m="1" x="95"/>
        <item h="1" m="1" x="68"/>
        <item h="1" m="1" x="343"/>
        <item h="1" m="1" x="134"/>
        <item h="1" m="1" x="281"/>
        <item h="1" m="1" x="135"/>
        <item h="1" m="1" x="443"/>
        <item h="1" m="1" x="151"/>
        <item h="1" m="1" x="305"/>
        <item h="1" m="1" x="250"/>
        <item h="1" m="1" x="331"/>
        <item h="1" m="1" x="481"/>
        <item h="1" m="1" x="57"/>
        <item h="1" m="1" x="100"/>
        <item h="1" m="1" x="359"/>
        <item h="1" m="1" x="224"/>
        <item h="1" m="1" x="219"/>
        <item h="1" m="1" x="161"/>
        <item h="1" m="1" x="214"/>
        <item h="1" m="1" x="541"/>
        <item h="1" m="1" x="94"/>
        <item h="1" m="1" x="436"/>
        <item h="1" m="1" x="285"/>
        <item h="1" m="1" x="41"/>
        <item h="1" m="1" x="524"/>
        <item h="1" m="1" x="200"/>
        <item h="1" m="1" x="270"/>
        <item h="1" m="1" x="504"/>
        <item h="1" m="1" x="149"/>
        <item h="1" x="24"/>
        <item h="1" x="28"/>
        <item h="1" x="14"/>
        <item h="1" m="1" x="491"/>
        <item h="1" m="1" x="373"/>
        <item h="1" m="1" x="466"/>
        <item h="1" m="1" x="51"/>
        <item h="1" x="7"/>
        <item h="1" m="1" x="268"/>
        <item h="1" m="1" x="309"/>
        <item h="1" m="1" x="308"/>
        <item h="1" m="1" x="387"/>
        <item h="1" m="1" x="302"/>
        <item h="1" m="1" x="468"/>
        <item h="1" m="1" x="290"/>
        <item h="1" m="1" x="154"/>
        <item h="1" m="1" x="115"/>
        <item h="1" m="1" x="365"/>
        <item h="1" m="1" x="127"/>
        <item h="1" m="1" x="155"/>
        <item h="1" m="1" x="47"/>
        <item h="1" m="1" x="50"/>
        <item h="1" m="1" x="401"/>
        <item h="1" m="1" x="540"/>
        <item h="1" m="1" x="400"/>
        <item h="1" m="1" x="170"/>
        <item h="1" m="1" x="327"/>
        <item h="1" m="1" x="372"/>
        <item h="1" m="1" x="288"/>
        <item h="1" m="1" x="287"/>
        <item h="1" m="1" x="86"/>
        <item h="1" m="1" x="544"/>
        <item h="1" m="1" x="40"/>
        <item h="1" m="1" x="520"/>
        <item h="1" m="1" x="63"/>
        <item h="1" m="1" x="474"/>
        <item h="1" m="1" x="234"/>
        <item h="1" m="1" x="226"/>
        <item h="1" m="1" x="300"/>
        <item h="1" x="19"/>
        <item h="1" m="1" x="235"/>
        <item h="1" m="1" x="70"/>
        <item h="1" m="1" x="542"/>
        <item h="1" m="1" x="198"/>
        <item h="1" m="1" x="213"/>
        <item h="1" m="1" x="278"/>
        <item h="1" m="1" x="485"/>
        <item h="1" m="1" x="80"/>
        <item h="1" m="1" x="502"/>
        <item h="1" m="1" x="518"/>
        <item h="1" m="1" x="515"/>
        <item h="1" m="1" x="551"/>
        <item h="1" m="1" x="428"/>
        <item h="1" m="1" x="88"/>
        <item h="1" m="1" x="462"/>
        <item h="1" m="1" x="420"/>
        <item h="1" m="1" x="153"/>
        <item h="1" m="1" x="357"/>
        <item h="1" m="1" x="71"/>
        <item h="1" x="18"/>
        <item h="1" m="1" x="529"/>
        <item h="1" m="1" x="304"/>
        <item h="1" m="1" x="178"/>
        <item h="1" m="1" x="176"/>
        <item h="1" m="1" x="435"/>
        <item h="1" m="1" x="60"/>
        <item h="1" m="1" x="272"/>
        <item h="1" m="1" x="216"/>
        <item h="1" m="1" x="78"/>
        <item h="1" m="1" x="289"/>
        <item h="1" m="1" x="87"/>
        <item h="1" m="1" x="320"/>
        <item h="1" m="1" x="338"/>
        <item h="1" m="1" x="66"/>
        <item h="1" m="1" x="79"/>
        <item h="1" m="1" x="514"/>
        <item h="1" x="6"/>
        <item h="1" m="1" x="390"/>
        <item h="1" m="1" x="457"/>
        <item h="1" m="1" x="264"/>
        <item h="1" m="1" x="499"/>
        <item h="1" m="1" x="138"/>
        <item h="1" m="1" x="324"/>
        <item h="1" m="1" x="252"/>
        <item h="1" m="1" x="402"/>
        <item h="1" m="1" x="246"/>
        <item h="1" m="1" x="419"/>
        <item h="1" m="1" x="114"/>
        <item h="1" x="4"/>
        <item h="1" m="1" x="336"/>
        <item h="1" m="1" x="273"/>
        <item h="1" m="1" x="148"/>
        <item h="1" m="1" x="319"/>
        <item h="1" m="1" x="191"/>
        <item h="1" m="1" x="347"/>
        <item h="1" m="1" x="85"/>
        <item h="1" m="1" x="393"/>
        <item h="1" m="1" x="232"/>
        <item h="1" m="1" x="157"/>
        <item h="1" m="1" x="448"/>
        <item h="1" m="1" x="291"/>
        <item h="1" m="1" x="267"/>
        <item h="1" m="1" x="422"/>
        <item h="1" m="1" x="54"/>
        <item h="1" m="1" x="206"/>
        <item h="1" m="1" x="177"/>
        <item h="1" m="1" x="109"/>
        <item h="1" m="1" x="480"/>
        <item h="1" m="1" x="118"/>
        <item h="1" m="1" x="493"/>
        <item h="1" m="1" x="377"/>
        <item h="1" m="1" x="120"/>
        <item h="1" x="11"/>
        <item h="1" m="1" x="261"/>
        <item h="1" m="1" x="55"/>
        <item h="1" m="1" x="517"/>
        <item h="1" m="1" x="227"/>
        <item h="1" m="1" x="89"/>
        <item h="1" m="1" x="175"/>
        <item h="1" m="1" x="201"/>
        <item h="1" m="1" x="519"/>
        <item h="1" m="1" x="471"/>
        <item h="1" m="1" x="298"/>
        <item h="1" x="8"/>
        <item h="1" m="1" x="317"/>
        <item h="1" x="13"/>
        <item h="1" m="1" x="333"/>
        <item h="1" m="1" x="132"/>
        <item h="1" m="1" x="549"/>
        <item h="1" m="1" x="501"/>
        <item h="1" m="1" x="164"/>
        <item h="1" m="1" x="295"/>
        <item h="1" m="1" x="284"/>
        <item h="1" m="1" x="487"/>
        <item h="1" m="1" x="498"/>
        <item h="1" x="23"/>
        <item h="1" m="1" x="429"/>
        <item h="1" m="1" x="370"/>
        <item h="1" m="1" x="159"/>
        <item h="1" m="1" x="91"/>
        <item h="1" m="1" x="392"/>
        <item h="1" m="1" x="321"/>
        <item h="1" x="3"/>
        <item h="1" m="1" x="260"/>
        <item h="1" m="1" x="382"/>
        <item h="1" m="1" x="355"/>
        <item h="1" m="1" x="169"/>
        <item h="1" m="1" x="76"/>
        <item h="1" m="1" x="196"/>
        <item h="1" m="1" x="53"/>
        <item h="1" m="1" x="228"/>
        <item h="1" m="1" x="450"/>
        <item h="1" x="1"/>
        <item h="1" m="1" x="469"/>
        <item h="1" m="1" x="215"/>
        <item h="1" m="1" x="276"/>
        <item h="1" m="1" x="445"/>
        <item h="1" m="1" x="532"/>
        <item h="1" m="1" x="505"/>
        <item h="1" m="1" x="454"/>
        <item h="1" m="1" x="75"/>
        <item h="1" m="1" x="165"/>
        <item h="1" m="1" x="452"/>
        <item h="1" m="1" x="73"/>
        <item h="1" m="1" x="140"/>
        <item h="1" m="1" x="409"/>
        <item h="1" m="1" x="263"/>
        <item h="1" m="1" x="509"/>
        <item h="1" m="1" x="477"/>
        <item h="1" m="1" x="361"/>
        <item h="1" m="1" x="426"/>
        <item h="1" m="1" x="550"/>
        <item h="1" m="1" x="521"/>
        <item h="1" m="1" x="537"/>
        <item h="1" m="1" x="497"/>
        <item h="1" m="1" x="106"/>
        <item h="1" m="1" x="301"/>
        <item h="1" m="1" x="363"/>
        <item h="1" m="1" x="350"/>
        <item h="1" m="1" x="257"/>
        <item h="1" m="1" x="461"/>
        <item h="1" m="1" x="453"/>
        <item h="1" m="1" x="383"/>
        <item h="1" m="1" x="96"/>
        <item h="1" m="1" x="340"/>
        <item h="1" m="1" x="256"/>
        <item h="1" m="1" x="399"/>
        <item h="1" m="1" x="344"/>
        <item h="1" m="1" x="531"/>
        <item h="1" m="1" x="244"/>
        <item h="1" m="1" x="172"/>
        <item h="1" m="1" x="489"/>
        <item h="1" m="1" x="473"/>
        <item h="1" m="1" x="92"/>
        <item h="1" m="1" x="136"/>
        <item h="1" m="1" x="297"/>
        <item h="1" m="1" x="346"/>
        <item h="1" m="1" x="183"/>
        <item h="1" m="1" x="483"/>
        <item h="1" m="1" x="97"/>
        <item h="1" m="1" x="425"/>
        <item h="1" m="1" x="356"/>
        <item h="1" x="2"/>
        <item h="1" m="1" x="90"/>
        <item h="1" m="1" x="230"/>
        <item h="1" m="1" x="397"/>
        <item h="1" m="1" x="296"/>
        <item h="1" m="1" x="460"/>
        <item h="1" m="1" x="360"/>
        <item h="1" m="1" x="217"/>
        <item h="1" m="1" x="384"/>
        <item h="1" m="1" x="208"/>
        <item h="1" m="1" x="458"/>
        <item h="1" x="9"/>
        <item h="1" m="1" x="523"/>
        <item h="1" m="1" x="212"/>
        <item h="1" m="1" x="362"/>
        <item h="1" m="1" x="330"/>
        <item h="1" m="1" x="314"/>
        <item h="1" m="1" x="543"/>
        <item h="1" m="1" x="44"/>
        <item h="1" m="1" x="381"/>
        <item h="1" m="1" x="102"/>
        <item h="1" m="1" x="449"/>
        <item h="1" m="1" x="431"/>
        <item h="1" x="25"/>
        <item h="1" m="1" x="341"/>
        <item h="1" m="1" x="389"/>
        <item h="1" m="1" x="277"/>
        <item h="1" m="1" x="147"/>
        <item h="1" m="1" x="516"/>
        <item h="1" m="1" x="424"/>
        <item h="1" m="1" x="421"/>
        <item h="1" m="1" x="158"/>
        <item h="1" m="1" x="366"/>
        <item h="1" m="1" x="500"/>
        <item h="1" m="1" x="495"/>
        <item h="1" m="1" x="459"/>
        <item h="1" m="1" x="187"/>
        <item h="1" m="1" x="510"/>
        <item h="1" m="1" x="369"/>
        <item h="1" m="1" x="411"/>
        <item h="1" m="1" x="339"/>
        <item h="1" m="1" x="470"/>
        <item h="1" m="1" x="167"/>
        <item h="1" m="1" x="328"/>
        <item h="1" m="1" x="405"/>
        <item h="1" m="1" x="98"/>
        <item h="1" m="1" x="547"/>
        <item h="1" x="15"/>
        <item h="1" m="1" x="456"/>
        <item h="1" m="1" x="380"/>
        <item h="1" x="26"/>
        <item h="1" m="1" x="385"/>
        <item h="1" m="1" x="65"/>
        <item h="1" m="1" x="254"/>
        <item h="1" m="1" x="508"/>
        <item h="1" m="1" x="220"/>
        <item h="1" m="1" x="342"/>
        <item h="1" m="1" x="180"/>
        <item h="1" m="1" x="329"/>
        <item h="1" m="1" x="522"/>
        <item h="1" m="1" x="137"/>
        <item h="1" m="1" x="237"/>
        <item h="1" x="0"/>
        <item h="1" m="1" x="444"/>
        <item h="1" m="1" x="293"/>
        <item h="1" m="1" x="129"/>
        <item h="1" m="1" x="494"/>
        <item h="1" m="1" x="530"/>
        <item h="1" m="1" x="447"/>
        <item h="1" m="1" x="442"/>
        <item h="1" m="1" x="388"/>
        <item h="1" m="1" x="269"/>
        <item h="1" m="1" x="62"/>
        <item h="1" m="1" x="247"/>
        <item h="1" m="1" x="526"/>
        <item h="1" m="1" x="162"/>
        <item h="1" m="1" x="42"/>
        <item h="1" m="1" x="312"/>
        <item h="1" m="1" x="186"/>
        <item h="1" m="1" x="104"/>
        <item h="1" m="1" x="163"/>
        <item h="1" m="1" x="440"/>
        <item h="1" m="1" x="204"/>
        <item h="1" m="1" x="81"/>
        <item h="1" m="1" x="451"/>
        <item h="1" m="1" x="116"/>
        <item h="1" m="1" x="142"/>
        <item h="1" m="1" x="145"/>
        <item h="1" x="17"/>
        <item h="1" m="1" x="121"/>
        <item h="1" m="1" x="439"/>
        <item h="1" m="1" x="185"/>
        <item h="1" m="1" x="93"/>
        <item h="1" m="1" x="197"/>
        <item h="1" m="1" x="156"/>
        <item h="1" m="1" x="126"/>
        <item h="1" m="1" x="243"/>
        <item h="1" m="1" x="152"/>
        <item h="1" m="1" x="239"/>
        <item h="1" m="1" x="368"/>
        <item h="1" m="1" x="141"/>
        <item h="1" m="1" x="506"/>
        <item h="1" m="1" x="352"/>
        <item h="1" m="1" x="375"/>
        <item h="1" m="1" x="236"/>
        <item h="1" x="5"/>
        <item h="1" m="1" x="545"/>
        <item h="1" m="1" x="367"/>
        <item h="1" x="22"/>
        <item h="1" m="1" x="67"/>
        <item h="1" m="1" x="266"/>
        <item h="1" x="10"/>
        <item h="1" m="1" x="189"/>
        <item h="1" m="1" x="117"/>
        <item h="1" m="1" x="166"/>
        <item h="1" m="1" x="303"/>
        <item h="1" m="1" x="476"/>
        <item h="1" m="1" x="417"/>
        <item h="1" m="1" x="259"/>
        <item h="1" m="1" x="513"/>
        <item h="1" m="1" x="283"/>
        <item h="1" x="21"/>
        <item h="1" m="1" x="358"/>
        <item h="1" m="1" x="52"/>
        <item h="1" m="1" x="410"/>
        <item h="1" m="1" x="446"/>
        <item h="1" m="1" x="195"/>
        <item h="1" m="1" x="418"/>
        <item h="1" m="1" x="292"/>
        <item h="1" m="1" x="364"/>
        <item h="1" m="1" x="507"/>
        <item h="1" m="1" x="348"/>
        <item h="1" m="1" x="528"/>
        <item h="1" m="1" x="455"/>
        <item h="1" m="1" x="412"/>
        <item h="1" m="1" x="105"/>
        <item h="1" m="1" x="407"/>
        <item h="1" m="1" x="49"/>
        <item h="1" m="1" x="492"/>
        <item h="1" m="1" x="174"/>
        <item h="1" m="1" x="59"/>
        <item h="1" m="1" x="182"/>
        <item h="1" m="1" x="463"/>
        <item h="1" m="1" x="535"/>
        <item h="1" m="1" x="171"/>
        <item h="1" m="1" x="534"/>
        <item h="1" m="1" x="245"/>
        <item h="1" m="1" x="179"/>
        <item h="1" m="1" x="39"/>
        <item h="1" m="1" x="378"/>
        <item h="1" m="1" x="103"/>
        <item h="1" m="1" x="394"/>
        <item h="1" m="1" x="490"/>
        <item h="1" m="1" x="403"/>
        <item h="1" m="1" x="376"/>
        <item h="1" m="1" x="74"/>
        <item h="1" m="1" x="221"/>
        <item h="1" m="1" x="416"/>
        <item h="1" m="1" x="467"/>
        <item h="1" m="1" x="110"/>
        <item h="1" m="1" x="496"/>
        <item h="1" m="1" x="205"/>
        <item h="1" m="1" x="345"/>
        <item h="1" m="1" x="332"/>
        <item h="1" m="1" x="414"/>
        <item h="1" m="1" x="128"/>
        <item h="1" m="1" x="69"/>
        <item h="1" x="27"/>
        <item h="1" m="1" x="316"/>
        <item h="1" m="1" x="84"/>
        <item h="1" m="1" x="313"/>
        <item h="1" m="1" x="533"/>
        <item h="1" m="1" x="315"/>
        <item h="1" m="1" x="231"/>
        <item h="1" m="1" x="240"/>
        <item h="1" m="1" x="258"/>
        <item h="1" m="1" x="539"/>
        <item h="1" m="1" x="441"/>
        <item h="1" m="1" x="251"/>
        <item h="1" m="1" x="203"/>
        <item h="1" m="1" x="371"/>
        <item h="1" m="1" x="111"/>
        <item h="1" m="1" x="241"/>
        <item h="1" m="1" x="279"/>
        <item h="1" m="1" x="354"/>
        <item h="1" m="1" x="325"/>
        <item h="1" m="1" x="322"/>
        <item h="1" m="1" x="38"/>
        <item t="default"/>
      </items>
    </pivotField>
    <pivotField numFmtId="167" showAll="0"/>
    <pivotField numFmtId="167" showAll="0"/>
    <pivotField numFmtId="9" showAll="0"/>
  </pivotFields>
  <rowFields count="4">
    <field x="15"/>
    <field x="0"/>
    <field x="6"/>
    <field x="11"/>
  </rowFields>
  <rowItems count="1"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5">
  <location ref="H3:I22" firstHeaderRow="1" firstDataRow="1" firstDataCol="1"/>
  <pivotFields count="19">
    <pivotField axis="axisRow" showAll="0" sortType="ascending">
      <items count="21">
        <item x="5"/>
        <item x="4"/>
        <item x="10"/>
        <item x="14"/>
        <item h="1" x="0"/>
        <item x="16"/>
        <item x="13"/>
        <item x="9"/>
        <item x="18"/>
        <item x="12"/>
        <item x="17"/>
        <item x="8"/>
        <item x="2"/>
        <item x="3"/>
        <item x="1"/>
        <item x="7"/>
        <item x="11"/>
        <item x="15"/>
        <item x="6"/>
        <item h="1"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7" showAll="0"/>
    <pivotField numFmtId="167" showAll="0"/>
    <pivotField numFmtId="9" showAll="0"/>
    <pivotField numFmtId="167" showAll="0"/>
    <pivotField numFmtId="167" showAll="0"/>
    <pivotField numFmtId="9" showAll="0"/>
  </pivotFields>
  <rowFields count="1">
    <field x="0"/>
  </rowFields>
  <rowItems count="19">
    <i>
      <x v="17"/>
    </i>
    <i>
      <x v="5"/>
    </i>
    <i>
      <x v="7"/>
    </i>
    <i>
      <x v="8"/>
    </i>
    <i>
      <x v="3"/>
    </i>
    <i>
      <x v="9"/>
    </i>
    <i>
      <x v="18"/>
    </i>
    <i>
      <x v="10"/>
    </i>
    <i>
      <x v="15"/>
    </i>
    <i>
      <x v="11"/>
    </i>
    <i>
      <x v="1"/>
    </i>
    <i>
      <x v="2"/>
    </i>
    <i>
      <x v="13"/>
    </i>
    <i>
      <x/>
    </i>
    <i>
      <x v="6"/>
    </i>
    <i>
      <x v="12"/>
    </i>
    <i>
      <x v="16"/>
    </i>
    <i>
      <x v="14"/>
    </i>
    <i t="grand">
      <x/>
    </i>
  </rowItems>
  <colItems count="1">
    <i/>
  </colItems>
  <dataFields count="1">
    <dataField name="Sum of Nombre de messages " fld="13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Emetteur">
  <location ref="A3:C22" firstHeaderRow="0" firstDataRow="1" firstDataCol="1"/>
  <pivotFields count="19">
    <pivotField axis="axisRow" showAll="0">
      <items count="21">
        <item x="5"/>
        <item x="4"/>
        <item x="10"/>
        <item x="14"/>
        <item h="1" x="0"/>
        <item x="16"/>
        <item x="13"/>
        <item x="9"/>
        <item x="18"/>
        <item x="12"/>
        <item x="17"/>
        <item x="8"/>
        <item x="2"/>
        <item x="3"/>
        <item x="1"/>
        <item x="7"/>
        <item x="11"/>
        <item x="15"/>
        <item x="6"/>
        <item h="1" x="1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7" showAll="0"/>
    <pivotField numFmtId="167" showAll="0"/>
    <pivotField numFmtId="9" showAll="0"/>
    <pivotField numFmtId="167" showAll="0"/>
    <pivotField numFmtId="167" showAll="0"/>
    <pivotField numFmtId="9" showAll="0"/>
  </pivotFields>
  <rowFields count="1">
    <field x="0"/>
  </rowFields>
  <rowItems count="19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documents" fld="13" baseField="0" baseItem="0" numFmtId="3"/>
    <dataField name="Percentage" fld="13" showDataAs="percentOfTotal" baseField="0" baseItem="14" numFmtId="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29:B63" firstHeaderRow="1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axis="axisRow" showAll="0">
      <items count="34">
        <item x="10"/>
        <item x="30"/>
        <item x="27"/>
        <item x="1"/>
        <item x="14"/>
        <item x="3"/>
        <item x="31"/>
        <item x="15"/>
        <item x="16"/>
        <item x="22"/>
        <item x="0"/>
        <item x="23"/>
        <item x="5"/>
        <item x="13"/>
        <item x="17"/>
        <item x="20"/>
        <item x="32"/>
        <item x="21"/>
        <item x="4"/>
        <item x="28"/>
        <item x="19"/>
        <item x="29"/>
        <item x="9"/>
        <item x="11"/>
        <item x="12"/>
        <item x="2"/>
        <item x="18"/>
        <item x="25"/>
        <item x="7"/>
        <item x="24"/>
        <item x="26"/>
        <item x="8"/>
        <item x="6"/>
        <item t="default"/>
      </items>
    </pivotField>
    <pivotField showAll="0"/>
    <pivotField showAll="0"/>
    <pivotField showAll="0"/>
    <pivotField showAll="0"/>
    <pivotField showAll="0"/>
    <pivotField numFmtId="167" showAll="0"/>
    <pivotField numFmtId="167" showAll="0"/>
    <pivotField numFmtId="9" showAll="0"/>
    <pivotField numFmtId="167" showAll="0"/>
    <pivotField numFmtId="167" showAll="0"/>
    <pivotField dataField="1" numFmtId="9" showAll="0"/>
  </pivotFields>
  <rowFields count="1">
    <field x="7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Sum of Lees percentage" fld="18" baseField="0" baseItem="0"/>
  </dataFields>
  <chartFormats count="2">
    <chartFormat chart="2" format="4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3:B22" firstHeaderRow="1" firstDataRow="1" firstDataCol="1"/>
  <pivotFields count="19">
    <pivotField showAll="0"/>
    <pivotField axis="axisRow" showAll="0" sortType="ascending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7" showAll="0"/>
    <pivotField numFmtId="167" showAll="0"/>
    <pivotField numFmtId="9" showAll="0"/>
    <pivotField dataField="1" numFmtId="167" showAll="0"/>
    <pivotField numFmtId="167" showAll="0"/>
    <pivotField numFmtId="9" showAll="0"/>
  </pivotFields>
  <rowFields count="1">
    <field x="1"/>
  </rowFields>
  <rowItems count="19">
    <i>
      <x v="12"/>
    </i>
    <i>
      <x v="1"/>
    </i>
    <i>
      <x v="3"/>
    </i>
    <i>
      <x v="4"/>
    </i>
    <i>
      <x v="9"/>
    </i>
    <i>
      <x v="6"/>
    </i>
    <i>
      <x v="17"/>
    </i>
    <i>
      <x v="7"/>
    </i>
    <i>
      <x v="11"/>
    </i>
    <i>
      <x v="10"/>
    </i>
    <i>
      <x v="8"/>
    </i>
    <i>
      <x/>
    </i>
    <i>
      <x v="14"/>
    </i>
    <i>
      <x v="5"/>
    </i>
    <i>
      <x v="2"/>
    </i>
    <i>
      <x v="15"/>
    </i>
    <i>
      <x v="16"/>
    </i>
    <i>
      <x v="13"/>
    </i>
    <i t="grand">
      <x/>
    </i>
  </rowItems>
  <colItems count="1">
    <i/>
  </colItems>
  <dataFields count="1">
    <dataField name="Sum of Aantal berichten" fld="16" baseField="1" baseItem="0" numFmtId="3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7">
  <location ref="A3:B23" firstHeaderRow="1" firstDataRow="1" firstDataCol="1" rowPageCount="1" colPageCount="1"/>
  <pivotFields count="19">
    <pivotField axis="axisPage" multipleItemSelectionAllowed="1" showAll="0" sortType="ascending">
      <items count="21">
        <item x="5"/>
        <item x="4"/>
        <item x="10"/>
        <item x="14"/>
        <item h="1" x="0"/>
        <item x="16"/>
        <item x="13"/>
        <item x="9"/>
        <item x="18"/>
        <item x="12"/>
        <item x="19"/>
        <item x="17"/>
        <item x="8"/>
        <item x="2"/>
        <item x="3"/>
        <item x="1"/>
        <item x="7"/>
        <item x="11"/>
        <item x="15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ascending">
      <items count="21">
        <item x="10"/>
        <item x="0"/>
        <item x="16"/>
        <item x="13"/>
        <item x="9"/>
        <item x="18"/>
        <item x="5"/>
        <item x="12"/>
        <item x="19"/>
        <item x="17"/>
        <item x="4"/>
        <item x="14"/>
        <item x="8"/>
        <item x="7"/>
        <item x="15"/>
        <item x="1"/>
        <item x="3"/>
        <item x="2"/>
        <item x="11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7" showAll="0"/>
    <pivotField numFmtId="167" showAll="0"/>
    <pivotField numFmtId="9" showAll="0"/>
    <pivotField numFmtId="167" showAll="0"/>
    <pivotField numFmtId="167" showAll="0"/>
    <pivotField numFmtId="9" showAll="0"/>
  </pivotFields>
  <rowFields count="1">
    <field x="1"/>
  </rowFields>
  <rowItems count="20">
    <i>
      <x v="14"/>
    </i>
    <i>
      <x v="2"/>
    </i>
    <i>
      <x v="4"/>
    </i>
    <i>
      <x v="8"/>
    </i>
    <i>
      <x v="5"/>
    </i>
    <i>
      <x v="7"/>
    </i>
    <i>
      <x v="11"/>
    </i>
    <i>
      <x v="19"/>
    </i>
    <i>
      <x v="9"/>
    </i>
    <i>
      <x v="13"/>
    </i>
    <i>
      <x v="10"/>
    </i>
    <i>
      <x v="12"/>
    </i>
    <i>
      <x v="16"/>
    </i>
    <i>
      <x v="6"/>
    </i>
    <i>
      <x/>
    </i>
    <i>
      <x v="3"/>
    </i>
    <i>
      <x v="17"/>
    </i>
    <i>
      <x v="18"/>
    </i>
    <i>
      <x v="15"/>
    </i>
    <i t="grand">
      <x/>
    </i>
  </rowItems>
  <colItems count="1">
    <i/>
  </colItems>
  <pageFields count="1">
    <pageField fld="0" hier="-1"/>
  </pageFields>
  <dataFields count="1">
    <dataField name="Sum of Nombre de messages " fld="13" baseField="0" baseItem="0" numFmtId="3"/>
  </dataField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outline="1" outlineData="1" multipleFieldFilters="0" chartFormat="14">
  <location ref="I43:J54" firstHeaderRow="1" firstDataRow="1" firstDataCol="1" rowPageCount="1" colPageCount="1"/>
  <pivotFields count="16">
    <pivotField showAll="0"/>
    <pivotField axis="axisPage" outline="0" multipleItemSelectionAllowed="1" showAll="0" sortType="descending" defaultSubtotal="0">
      <items count="18">
        <item x="10"/>
        <item h="1" x="0"/>
        <item h="1" x="16"/>
        <item x="13"/>
        <item x="9"/>
        <item x="5"/>
        <item x="12"/>
        <item x="17"/>
        <item x="4"/>
        <item x="14"/>
        <item x="8"/>
        <item x="7"/>
        <item h="1" x="15"/>
        <item x="1"/>
        <item x="3"/>
        <item x="2"/>
        <item x="11"/>
        <item x="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 defaultSubtotal="0"/>
    <pivotField axis="axisRow" showAll="0" measureFilter="1" sortType="descending" defaultSubtotal="0">
      <items count="42">
        <item x="27"/>
        <item x="38"/>
        <item x="18"/>
        <item x="31"/>
        <item x="29"/>
        <item x="15"/>
        <item x="23"/>
        <item x="6"/>
        <item x="22"/>
        <item x="21"/>
        <item m="1" x="41"/>
        <item x="9"/>
        <item x="28"/>
        <item x="32"/>
        <item x="33"/>
        <item x="3"/>
        <item m="1" x="40"/>
        <item x="10"/>
        <item x="4"/>
        <item x="39"/>
        <item x="1"/>
        <item x="36"/>
        <item x="19"/>
        <item x="37"/>
        <item x="30"/>
        <item x="13"/>
        <item x="11"/>
        <item x="25"/>
        <item x="26"/>
        <item x="2"/>
        <item x="5"/>
        <item x="14"/>
        <item x="35"/>
        <item x="34"/>
        <item x="0"/>
        <item x="12"/>
        <item x="16"/>
        <item x="8"/>
        <item x="24"/>
        <item x="7"/>
        <item x="20"/>
        <item x="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 measureFilter="1" sortType="descending"/>
    <pivotField numFmtId="167" showAll="0"/>
    <pivotField numFmtId="167" showAll="0"/>
    <pivotField dataField="1" numFmtId="9" showAll="0"/>
  </pivotFields>
  <rowFields count="1">
    <field x="5"/>
  </rowFields>
  <rowItems count="11">
    <i>
      <x v="35"/>
    </i>
    <i>
      <x v="40"/>
    </i>
    <i>
      <x v="36"/>
    </i>
    <i>
      <x v="23"/>
    </i>
    <i>
      <x v="21"/>
    </i>
    <i>
      <x v="19"/>
    </i>
    <i>
      <x v="1"/>
    </i>
    <i>
      <x v="33"/>
    </i>
    <i>
      <x v="32"/>
    </i>
    <i>
      <x v="38"/>
    </i>
    <i t="grand">
      <x/>
    </i>
  </rowItems>
  <colItems count="1">
    <i/>
  </colItems>
  <pageFields count="1">
    <pageField fld="1" hier="-1"/>
  </pageFields>
  <dataFields count="1">
    <dataField name="Max of Pourcentage lu" fld="15" subtotal="max" baseField="5" baseItem="0" numFmtId="10"/>
  </dataFields>
  <chartFormats count="7"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5">
      <pivotArea type="data" outline="0" fieldPosition="0">
        <references count="2">
          <reference field="4294967294" count="1" selected="0">
            <x v="0"/>
          </reference>
          <reference field="5" count="1" selected="0">
            <x v="35"/>
          </reference>
        </references>
      </pivotArea>
    </chartFormat>
    <chartFormat chart="11" format="6">
      <pivotArea type="data" outline="0" fieldPosition="0">
        <references count="2">
          <reference field="4294967294" count="1" selected="0">
            <x v="0"/>
          </reference>
          <reference field="5" count="1" selected="0">
            <x v="36"/>
          </reference>
        </references>
      </pivotArea>
    </chartFormat>
  </chartFormats>
  <pivotTableStyleInfo name="PivotStyleLight16" showRowHeaders="1" showColHeaders="1" showRowStripes="0" showColStripes="0" showLastColumn="1"/>
  <filters count="2">
    <filter fld="12" type="count" evalOrder="-1" id="1" iMeasureFld="0">
      <autoFilter ref="A1">
        <filterColumn colId="0">
          <top10 val="10" filterVal="10"/>
        </filterColumn>
      </autoFilter>
    </filter>
    <filter fld="5" type="count" evalOrder="-1" id="2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L25:M33" firstHeaderRow="1" firstDataRow="1" firstDataCol="1"/>
  <pivotFields count="16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numFmtId="3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67" showAll="0"/>
    <pivotField numFmtId="9" showAll="0"/>
  </pivotFields>
  <rowFields count="1">
    <field x="13"/>
  </rowFields>
  <rowItems count="8">
    <i>
      <x v="1"/>
    </i>
    <i>
      <x v="2"/>
    </i>
    <i>
      <x v="3"/>
    </i>
    <i>
      <x v="6"/>
    </i>
    <i>
      <x v="7"/>
    </i>
    <i>
      <x v="9"/>
    </i>
    <i>
      <x v="13"/>
    </i>
    <i t="grand">
      <x/>
    </i>
  </rowItems>
  <colItems count="1">
    <i/>
  </colItems>
  <dataFields count="1">
    <dataField name="Count of Verzende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Top 3 gelezen berichten" fieldListSortAscending="1" customListSort="0">
  <location ref="I23:I28" firstHeaderRow="1" firstDataRow="1" firstDataCol="1"/>
  <pivotFields count="19">
    <pivotField showAll="0"/>
    <pivotField axis="axisRow" showAll="0">
      <items count="20">
        <item x="10"/>
        <item h="1" x="0"/>
        <item x="13"/>
        <item m="1" x="18"/>
        <item x="5"/>
        <item x="12"/>
        <item x="17"/>
        <item x="4"/>
        <item x="8"/>
        <item x="7"/>
        <item x="1"/>
        <item x="3"/>
        <item x="2"/>
        <item x="11"/>
        <item x="6"/>
        <item x="9"/>
        <item x="14"/>
        <item x="15"/>
        <item h="1" x="16"/>
        <item t="default"/>
      </items>
    </pivotField>
    <pivotField showAll="0"/>
    <pivotField showAll="0"/>
    <pivotField showAll="0" defaultSubtotal="0"/>
    <pivotField showAll="0" defaultSubtotal="0"/>
    <pivotField showAll="0"/>
    <pivotField axis="axisRow" showAll="0">
      <items count="39">
        <item x="35"/>
        <item x="18"/>
        <item x="15"/>
        <item m="1" x="37"/>
        <item x="1"/>
        <item x="2"/>
        <item x="6"/>
        <item x="21"/>
        <item x="7"/>
        <item x="9"/>
        <item x="30"/>
        <item x="3"/>
        <item x="20"/>
        <item x="10"/>
        <item x="4"/>
        <item x="36"/>
        <item x="33"/>
        <item x="19"/>
        <item x="34"/>
        <item x="13"/>
        <item x="11"/>
        <item x="24"/>
        <item x="5"/>
        <item x="14"/>
        <item x="32"/>
        <item x="0"/>
        <item x="12"/>
        <item x="16"/>
        <item x="8"/>
        <item x="23"/>
        <item x="22"/>
        <item x="31"/>
        <item x="25"/>
        <item x="26"/>
        <item x="28"/>
        <item x="27"/>
        <item x="29"/>
        <item x="17"/>
        <item t="default"/>
      </items>
    </pivotField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numFmtId="167" showAll="0"/>
    <pivotField numFmtId="167" showAll="0"/>
    <pivotField numFmtId="9" showAll="0"/>
    <pivotField numFmtId="167" showAll="0"/>
    <pivotField numFmtId="167" showAll="0"/>
    <pivotField axis="axisRow" numFmtId="9" showAll="0" sortType="descending">
      <items count="553">
        <item h="1" x="29"/>
        <item h="1" m="1" x="207"/>
        <item h="1" x="12"/>
        <item h="1" m="1" x="83"/>
        <item h="1" m="1" x="190"/>
        <item h="1" m="1" x="209"/>
        <item h="1" m="1" x="479"/>
        <item h="1" m="1" x="248"/>
        <item h="1" m="1" x="262"/>
        <item h="1" m="1" x="275"/>
        <item h="1" m="1" x="391"/>
        <item h="1" m="1" x="406"/>
        <item h="1" m="1" x="335"/>
        <item h="1" m="1" x="210"/>
        <item h="1" m="1" x="433"/>
        <item h="1" m="1" x="349"/>
        <item h="1" m="1" x="194"/>
        <item h="1" m="1" x="326"/>
        <item h="1" m="1" x="211"/>
        <item h="1" m="1" x="525"/>
        <item h="1" m="1" x="307"/>
        <item h="1" m="1" x="113"/>
        <item h="1" m="1" x="168"/>
        <item h="1" x="31"/>
        <item h="1" m="1" x="242"/>
        <item h="1" m="1" x="202"/>
        <item h="1" m="1" x="511"/>
        <item h="1" x="20"/>
        <item h="1" m="1" x="150"/>
        <item h="1" m="1" x="253"/>
        <item h="1" m="1" x="512"/>
        <item h="1" m="1" x="112"/>
        <item h="1" m="1" x="432"/>
        <item h="1" x="16"/>
        <item h="1" m="1" x="395"/>
        <item h="1" m="1" x="311"/>
        <item h="1" m="1" x="223"/>
        <item h="1" m="1" x="464"/>
        <item h="1" m="1" x="133"/>
        <item h="1" m="1" x="130"/>
        <item h="1" m="1" x="58"/>
        <item h="1" m="1" x="482"/>
        <item h="1" m="1" x="408"/>
        <item h="1" m="1" x="238"/>
        <item h="1" m="1" x="72"/>
        <item h="1" m="1" x="398"/>
        <item h="1" m="1" x="143"/>
        <item h="1" m="1" x="61"/>
        <item h="1" m="1" x="271"/>
        <item h="1" m="1" x="306"/>
        <item h="1" m="1" x="353"/>
        <item h="1" m="1" x="310"/>
        <item h="1" m="1" x="192"/>
        <item h="1" m="1" x="280"/>
        <item h="1" m="1" x="478"/>
        <item h="1" m="1" x="82"/>
        <item h="1" m="1" x="286"/>
        <item h="1" m="1" x="465"/>
        <item h="1" m="1" x="122"/>
        <item h="1" m="1" x="488"/>
        <item h="1" m="1" x="173"/>
        <item h="1" m="1" x="274"/>
        <item h="1" m="1" x="536"/>
        <item h="1" m="1" x="188"/>
        <item h="1" x="30"/>
        <item h="1" m="1" x="107"/>
        <item h="1" m="1" x="386"/>
        <item h="1" m="1" x="484"/>
        <item h="1" m="1" x="486"/>
        <item h="1" m="1" x="423"/>
        <item m="1" x="193"/>
        <item m="1" x="323"/>
        <item x="35"/>
        <item h="1" m="1" x="374"/>
        <item h="1" m="1" x="475"/>
        <item h="1" m="1" x="119"/>
        <item h="1" m="1" x="379"/>
        <item h="1" m="1" x="77"/>
        <item h="1" m="1" x="229"/>
        <item h="1" m="1" x="99"/>
        <item h="1" m="1" x="527"/>
        <item h="1" m="1" x="434"/>
        <item h="1" m="1" x="404"/>
        <item h="1" m="1" x="43"/>
        <item h="1" x="34"/>
        <item h="1" m="1" x="472"/>
        <item h="1" m="1" x="255"/>
        <item h="1" m="1" x="144"/>
        <item h="1" m="1" x="139"/>
        <item h="1" m="1" x="430"/>
        <item h="1" m="1" x="396"/>
        <item h="1" m="1" x="45"/>
        <item h="1" m="1" x="123"/>
        <item h="1" m="1" x="225"/>
        <item h="1" m="1" x="548"/>
        <item h="1" m="1" x="415"/>
        <item h="1" m="1" x="294"/>
        <item h="1" m="1" x="337"/>
        <item h="1" m="1" x="160"/>
        <item h="1" m="1" x="265"/>
        <item h="1" m="1" x="503"/>
        <item h="1" m="1" x="249"/>
        <item h="1" m="1" x="282"/>
        <item h="1" m="1" x="438"/>
        <item h="1" m="1" x="233"/>
        <item h="1" x="37"/>
        <item h="1" m="1" x="46"/>
        <item h="1" x="36"/>
        <item h="1" m="1" x="131"/>
        <item h="1" m="1" x="108"/>
        <item h="1" m="1" x="222"/>
        <item h="1" m="1" x="184"/>
        <item h="1" m="1" x="427"/>
        <item h="1" m="1" x="124"/>
        <item h="1" m="1" x="546"/>
        <item h="1" m="1" x="437"/>
        <item h="1" m="1" x="101"/>
        <item h="1" m="1" x="351"/>
        <item h="1" m="1" x="318"/>
        <item h="1" m="1" x="199"/>
        <item h="1" x="32"/>
        <item h="1" m="1" x="125"/>
        <item h="1" m="1" x="181"/>
        <item h="1" m="1" x="538"/>
        <item h="1" m="1" x="334"/>
        <item h="1" m="1" x="64"/>
        <item h="1" m="1" x="48"/>
        <item h="1" m="1" x="413"/>
        <item h="1" x="33"/>
        <item h="1" m="1" x="299"/>
        <item h="1" m="1" x="56"/>
        <item h="1" m="1" x="218"/>
        <item h="1" m="1" x="146"/>
        <item h="1" m="1" x="95"/>
        <item h="1" m="1" x="68"/>
        <item h="1" m="1" x="343"/>
        <item h="1" m="1" x="134"/>
        <item h="1" m="1" x="281"/>
        <item h="1" m="1" x="135"/>
        <item h="1" m="1" x="443"/>
        <item h="1" m="1" x="151"/>
        <item h="1" m="1" x="305"/>
        <item h="1" m="1" x="250"/>
        <item h="1" m="1" x="331"/>
        <item h="1" m="1" x="481"/>
        <item h="1" m="1" x="57"/>
        <item h="1" m="1" x="100"/>
        <item h="1" m="1" x="359"/>
        <item h="1" m="1" x="224"/>
        <item h="1" m="1" x="219"/>
        <item h="1" m="1" x="161"/>
        <item h="1" m="1" x="214"/>
        <item h="1" m="1" x="541"/>
        <item h="1" m="1" x="94"/>
        <item h="1" m="1" x="436"/>
        <item h="1" m="1" x="285"/>
        <item h="1" m="1" x="41"/>
        <item h="1" m="1" x="524"/>
        <item h="1" m="1" x="200"/>
        <item h="1" m="1" x="270"/>
        <item h="1" m="1" x="504"/>
        <item h="1" m="1" x="149"/>
        <item h="1" x="24"/>
        <item h="1" x="28"/>
        <item h="1" x="14"/>
        <item h="1" m="1" x="491"/>
        <item h="1" m="1" x="373"/>
        <item h="1" m="1" x="466"/>
        <item h="1" m="1" x="51"/>
        <item h="1" x="7"/>
        <item h="1" m="1" x="268"/>
        <item h="1" m="1" x="309"/>
        <item h="1" m="1" x="308"/>
        <item h="1" m="1" x="387"/>
        <item h="1" m="1" x="302"/>
        <item h="1" m="1" x="468"/>
        <item h="1" m="1" x="290"/>
        <item h="1" m="1" x="154"/>
        <item h="1" m="1" x="115"/>
        <item h="1" m="1" x="365"/>
        <item h="1" m="1" x="127"/>
        <item h="1" m="1" x="155"/>
        <item h="1" m="1" x="47"/>
        <item h="1" m="1" x="50"/>
        <item h="1" m="1" x="401"/>
        <item h="1" m="1" x="540"/>
        <item h="1" m="1" x="400"/>
        <item h="1" m="1" x="170"/>
        <item h="1" m="1" x="327"/>
        <item h="1" m="1" x="372"/>
        <item h="1" m="1" x="288"/>
        <item h="1" m="1" x="287"/>
        <item h="1" m="1" x="86"/>
        <item h="1" m="1" x="544"/>
        <item h="1" m="1" x="40"/>
        <item h="1" m="1" x="520"/>
        <item h="1" m="1" x="63"/>
        <item h="1" m="1" x="474"/>
        <item h="1" m="1" x="234"/>
        <item h="1" m="1" x="226"/>
        <item h="1" m="1" x="300"/>
        <item h="1" x="19"/>
        <item h="1" m="1" x="235"/>
        <item h="1" m="1" x="70"/>
        <item h="1" m="1" x="542"/>
        <item h="1" m="1" x="198"/>
        <item h="1" m="1" x="213"/>
        <item h="1" m="1" x="278"/>
        <item h="1" m="1" x="485"/>
        <item h="1" m="1" x="80"/>
        <item h="1" m="1" x="502"/>
        <item h="1" m="1" x="518"/>
        <item h="1" m="1" x="515"/>
        <item h="1" m="1" x="551"/>
        <item h="1" m="1" x="428"/>
        <item h="1" m="1" x="88"/>
        <item h="1" m="1" x="462"/>
        <item h="1" m="1" x="420"/>
        <item h="1" m="1" x="153"/>
        <item h="1" m="1" x="357"/>
        <item h="1" m="1" x="71"/>
        <item h="1" x="18"/>
        <item h="1" m="1" x="529"/>
        <item h="1" m="1" x="304"/>
        <item h="1" m="1" x="178"/>
        <item h="1" m="1" x="176"/>
        <item h="1" m="1" x="435"/>
        <item h="1" m="1" x="60"/>
        <item h="1" m="1" x="272"/>
        <item h="1" m="1" x="216"/>
        <item h="1" m="1" x="78"/>
        <item h="1" m="1" x="289"/>
        <item h="1" m="1" x="87"/>
        <item h="1" m="1" x="320"/>
        <item h="1" m="1" x="338"/>
        <item h="1" m="1" x="66"/>
        <item h="1" m="1" x="79"/>
        <item h="1" m="1" x="514"/>
        <item h="1" x="6"/>
        <item h="1" m="1" x="390"/>
        <item h="1" m="1" x="457"/>
        <item h="1" m="1" x="264"/>
        <item h="1" m="1" x="499"/>
        <item h="1" m="1" x="138"/>
        <item h="1" m="1" x="324"/>
        <item h="1" m="1" x="252"/>
        <item h="1" m="1" x="402"/>
        <item h="1" m="1" x="246"/>
        <item h="1" m="1" x="419"/>
        <item h="1" m="1" x="114"/>
        <item h="1" x="4"/>
        <item h="1" m="1" x="336"/>
        <item h="1" m="1" x="273"/>
        <item h="1" m="1" x="148"/>
        <item h="1" m="1" x="319"/>
        <item h="1" m="1" x="191"/>
        <item h="1" m="1" x="347"/>
        <item h="1" m="1" x="85"/>
        <item h="1" m="1" x="393"/>
        <item h="1" m="1" x="232"/>
        <item h="1" m="1" x="157"/>
        <item h="1" m="1" x="448"/>
        <item h="1" m="1" x="291"/>
        <item h="1" m="1" x="267"/>
        <item h="1" m="1" x="422"/>
        <item h="1" m="1" x="54"/>
        <item h="1" m="1" x="206"/>
        <item h="1" m="1" x="177"/>
        <item h="1" m="1" x="109"/>
        <item h="1" m="1" x="480"/>
        <item h="1" m="1" x="118"/>
        <item h="1" m="1" x="493"/>
        <item h="1" m="1" x="377"/>
        <item h="1" m="1" x="120"/>
        <item h="1" x="11"/>
        <item h="1" m="1" x="261"/>
        <item h="1" m="1" x="55"/>
        <item h="1" m="1" x="517"/>
        <item h="1" m="1" x="227"/>
        <item h="1" m="1" x="89"/>
        <item h="1" m="1" x="175"/>
        <item h="1" m="1" x="201"/>
        <item h="1" m="1" x="519"/>
        <item h="1" m="1" x="471"/>
        <item h="1" m="1" x="298"/>
        <item h="1" x="8"/>
        <item h="1" m="1" x="317"/>
        <item h="1" x="13"/>
        <item h="1" m="1" x="333"/>
        <item h="1" m="1" x="132"/>
        <item h="1" m="1" x="549"/>
        <item h="1" m="1" x="501"/>
        <item h="1" m="1" x="164"/>
        <item h="1" m="1" x="295"/>
        <item h="1" m="1" x="284"/>
        <item h="1" m="1" x="487"/>
        <item h="1" m="1" x="498"/>
        <item h="1" x="23"/>
        <item h="1" m="1" x="429"/>
        <item h="1" m="1" x="370"/>
        <item h="1" m="1" x="159"/>
        <item h="1" m="1" x="91"/>
        <item h="1" m="1" x="392"/>
        <item h="1" m="1" x="321"/>
        <item h="1" x="3"/>
        <item h="1" m="1" x="260"/>
        <item h="1" m="1" x="382"/>
        <item h="1" m="1" x="355"/>
        <item h="1" m="1" x="169"/>
        <item h="1" m="1" x="76"/>
        <item h="1" m="1" x="196"/>
        <item h="1" m="1" x="53"/>
        <item h="1" m="1" x="228"/>
        <item h="1" m="1" x="450"/>
        <item h="1" x="1"/>
        <item h="1" m="1" x="469"/>
        <item h="1" m="1" x="215"/>
        <item h="1" m="1" x="276"/>
        <item h="1" m="1" x="445"/>
        <item h="1" m="1" x="532"/>
        <item h="1" m="1" x="505"/>
        <item h="1" m="1" x="454"/>
        <item h="1" m="1" x="75"/>
        <item h="1" m="1" x="165"/>
        <item h="1" m="1" x="452"/>
        <item h="1" m="1" x="73"/>
        <item h="1" m="1" x="140"/>
        <item h="1" m="1" x="409"/>
        <item h="1" m="1" x="263"/>
        <item h="1" m="1" x="509"/>
        <item h="1" m="1" x="477"/>
        <item h="1" m="1" x="361"/>
        <item h="1" m="1" x="426"/>
        <item h="1" m="1" x="550"/>
        <item h="1" m="1" x="521"/>
        <item h="1" m="1" x="537"/>
        <item h="1" m="1" x="497"/>
        <item h="1" m="1" x="106"/>
        <item h="1" m="1" x="301"/>
        <item h="1" m="1" x="363"/>
        <item h="1" m="1" x="350"/>
        <item h="1" m="1" x="257"/>
        <item h="1" m="1" x="461"/>
        <item h="1" m="1" x="453"/>
        <item h="1" m="1" x="383"/>
        <item h="1" m="1" x="96"/>
        <item h="1" m="1" x="340"/>
        <item h="1" m="1" x="256"/>
        <item h="1" m="1" x="399"/>
        <item h="1" m="1" x="344"/>
        <item h="1" m="1" x="531"/>
        <item h="1" m="1" x="244"/>
        <item h="1" m="1" x="172"/>
        <item h="1" m="1" x="489"/>
        <item h="1" m="1" x="473"/>
        <item h="1" m="1" x="92"/>
        <item h="1" m="1" x="136"/>
        <item h="1" m="1" x="297"/>
        <item h="1" m="1" x="346"/>
        <item h="1" m="1" x="183"/>
        <item h="1" m="1" x="483"/>
        <item h="1" m="1" x="97"/>
        <item h="1" m="1" x="425"/>
        <item h="1" m="1" x="356"/>
        <item h="1" x="2"/>
        <item h="1" m="1" x="90"/>
        <item h="1" m="1" x="230"/>
        <item h="1" m="1" x="397"/>
        <item h="1" m="1" x="296"/>
        <item h="1" m="1" x="460"/>
        <item h="1" m="1" x="360"/>
        <item h="1" m="1" x="217"/>
        <item h="1" m="1" x="384"/>
        <item h="1" m="1" x="208"/>
        <item h="1" m="1" x="458"/>
        <item h="1" x="9"/>
        <item h="1" m="1" x="523"/>
        <item h="1" m="1" x="212"/>
        <item h="1" m="1" x="362"/>
        <item h="1" m="1" x="330"/>
        <item h="1" m="1" x="314"/>
        <item h="1" m="1" x="543"/>
        <item h="1" m="1" x="44"/>
        <item h="1" m="1" x="381"/>
        <item h="1" m="1" x="102"/>
        <item h="1" m="1" x="449"/>
        <item h="1" m="1" x="431"/>
        <item h="1" x="25"/>
        <item h="1" m="1" x="341"/>
        <item h="1" m="1" x="389"/>
        <item h="1" m="1" x="277"/>
        <item h="1" m="1" x="147"/>
        <item h="1" m="1" x="516"/>
        <item h="1" m="1" x="424"/>
        <item h="1" m="1" x="421"/>
        <item h="1" m="1" x="158"/>
        <item h="1" m="1" x="366"/>
        <item h="1" m="1" x="500"/>
        <item h="1" m="1" x="495"/>
        <item h="1" m="1" x="459"/>
        <item h="1" m="1" x="187"/>
        <item h="1" m="1" x="510"/>
        <item h="1" m="1" x="369"/>
        <item h="1" m="1" x="411"/>
        <item h="1" m="1" x="339"/>
        <item h="1" m="1" x="470"/>
        <item h="1" m="1" x="167"/>
        <item h="1" m="1" x="328"/>
        <item h="1" m="1" x="405"/>
        <item h="1" m="1" x="98"/>
        <item h="1" m="1" x="547"/>
        <item h="1" x="15"/>
        <item h="1" m="1" x="456"/>
        <item h="1" m="1" x="380"/>
        <item h="1" x="26"/>
        <item h="1" m="1" x="385"/>
        <item h="1" m="1" x="65"/>
        <item h="1" m="1" x="254"/>
        <item h="1" m="1" x="508"/>
        <item h="1" m="1" x="220"/>
        <item h="1" m="1" x="342"/>
        <item h="1" m="1" x="180"/>
        <item h="1" m="1" x="329"/>
        <item h="1" m="1" x="522"/>
        <item h="1" m="1" x="137"/>
        <item h="1" m="1" x="237"/>
        <item h="1" x="0"/>
        <item h="1" m="1" x="444"/>
        <item h="1" m="1" x="293"/>
        <item h="1" m="1" x="129"/>
        <item h="1" m="1" x="494"/>
        <item h="1" m="1" x="530"/>
        <item h="1" m="1" x="447"/>
        <item h="1" m="1" x="442"/>
        <item h="1" m="1" x="388"/>
        <item h="1" m="1" x="269"/>
        <item h="1" m="1" x="62"/>
        <item h="1" m="1" x="247"/>
        <item h="1" m="1" x="526"/>
        <item h="1" m="1" x="162"/>
        <item h="1" m="1" x="42"/>
        <item h="1" m="1" x="312"/>
        <item h="1" m="1" x="186"/>
        <item h="1" m="1" x="104"/>
        <item h="1" m="1" x="163"/>
        <item h="1" m="1" x="440"/>
        <item h="1" m="1" x="204"/>
        <item h="1" m="1" x="81"/>
        <item h="1" m="1" x="451"/>
        <item h="1" m="1" x="116"/>
        <item h="1" m="1" x="142"/>
        <item h="1" m="1" x="145"/>
        <item h="1" x="17"/>
        <item h="1" m="1" x="121"/>
        <item h="1" m="1" x="439"/>
        <item h="1" m="1" x="185"/>
        <item h="1" m="1" x="93"/>
        <item h="1" m="1" x="197"/>
        <item h="1" m="1" x="156"/>
        <item h="1" m="1" x="126"/>
        <item h="1" m="1" x="243"/>
        <item h="1" m="1" x="152"/>
        <item h="1" m="1" x="239"/>
        <item h="1" m="1" x="368"/>
        <item h="1" m="1" x="141"/>
        <item h="1" m="1" x="506"/>
        <item h="1" m="1" x="352"/>
        <item h="1" m="1" x="375"/>
        <item h="1" m="1" x="236"/>
        <item h="1" x="5"/>
        <item h="1" m="1" x="545"/>
        <item h="1" m="1" x="367"/>
        <item h="1" x="22"/>
        <item h="1" m="1" x="67"/>
        <item h="1" m="1" x="266"/>
        <item h="1" x="10"/>
        <item h="1" m="1" x="189"/>
        <item h="1" m="1" x="117"/>
        <item h="1" m="1" x="166"/>
        <item h="1" m="1" x="303"/>
        <item h="1" m="1" x="476"/>
        <item h="1" m="1" x="417"/>
        <item h="1" m="1" x="259"/>
        <item h="1" m="1" x="513"/>
        <item h="1" m="1" x="283"/>
        <item h="1" x="21"/>
        <item h="1" m="1" x="358"/>
        <item h="1" m="1" x="52"/>
        <item h="1" m="1" x="410"/>
        <item h="1" m="1" x="446"/>
        <item h="1" m="1" x="195"/>
        <item h="1" m="1" x="418"/>
        <item h="1" m="1" x="292"/>
        <item h="1" m="1" x="364"/>
        <item h="1" m="1" x="507"/>
        <item h="1" m="1" x="348"/>
        <item h="1" m="1" x="528"/>
        <item h="1" m="1" x="455"/>
        <item h="1" m="1" x="412"/>
        <item h="1" m="1" x="105"/>
        <item h="1" m="1" x="407"/>
        <item h="1" m="1" x="49"/>
        <item h="1" m="1" x="492"/>
        <item h="1" m="1" x="174"/>
        <item h="1" m="1" x="59"/>
        <item h="1" m="1" x="182"/>
        <item h="1" m="1" x="463"/>
        <item h="1" m="1" x="535"/>
        <item h="1" m="1" x="171"/>
        <item h="1" m="1" x="534"/>
        <item h="1" m="1" x="245"/>
        <item h="1" m="1" x="179"/>
        <item h="1" m="1" x="39"/>
        <item h="1" m="1" x="378"/>
        <item h="1" m="1" x="103"/>
        <item h="1" m="1" x="394"/>
        <item h="1" m="1" x="490"/>
        <item h="1" m="1" x="403"/>
        <item h="1" m="1" x="376"/>
        <item h="1" m="1" x="74"/>
        <item h="1" m="1" x="221"/>
        <item h="1" m="1" x="416"/>
        <item h="1" m="1" x="467"/>
        <item h="1" m="1" x="110"/>
        <item h="1" m="1" x="496"/>
        <item h="1" m="1" x="205"/>
        <item h="1" m="1" x="345"/>
        <item h="1" m="1" x="332"/>
        <item h="1" m="1" x="414"/>
        <item h="1" m="1" x="128"/>
        <item h="1" m="1" x="69"/>
        <item h="1" x="27"/>
        <item h="1" m="1" x="316"/>
        <item h="1" m="1" x="84"/>
        <item h="1" m="1" x="313"/>
        <item h="1" m="1" x="533"/>
        <item h="1" m="1" x="315"/>
        <item h="1" m="1" x="231"/>
        <item h="1" m="1" x="240"/>
        <item h="1" m="1" x="258"/>
        <item h="1" m="1" x="539"/>
        <item h="1" m="1" x="441"/>
        <item h="1" m="1" x="251"/>
        <item h="1" m="1" x="203"/>
        <item h="1" m="1" x="371"/>
        <item h="1" m="1" x="111"/>
        <item h="1" m="1" x="241"/>
        <item h="1" m="1" x="279"/>
        <item h="1" m="1" x="354"/>
        <item h="1" m="1" x="325"/>
        <item h="1" m="1" x="322"/>
        <item h="1" m="1" x="38"/>
        <item t="default"/>
      </items>
    </pivotField>
  </pivotFields>
  <rowFields count="4">
    <field x="18"/>
    <field x="1"/>
    <field x="7"/>
    <field x="12"/>
  </rowFields>
  <rowItems count="5">
    <i>
      <x v="72"/>
    </i>
    <i r="1">
      <x v="12"/>
    </i>
    <i r="2">
      <x v="18"/>
    </i>
    <i r="3">
      <x v="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3.xm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Horeca@work%20(ONSS)" TargetMode="External"/><Relationship Id="rId2" Type="http://schemas.openxmlformats.org/officeDocument/2006/relationships/hyperlink" Target="mailto:Student@work%20(RSZ)" TargetMode="External"/><Relationship Id="rId1" Type="http://schemas.openxmlformats.org/officeDocument/2006/relationships/hyperlink" Target="mailto:Student@work%20(ONSS)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Horeca@work%20(RSZ)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Horeca@work%20(ONSS)" TargetMode="External"/><Relationship Id="rId2" Type="http://schemas.openxmlformats.org/officeDocument/2006/relationships/hyperlink" Target="mailto:Student@work%20(RSZ)" TargetMode="External"/><Relationship Id="rId1" Type="http://schemas.openxmlformats.org/officeDocument/2006/relationships/hyperlink" Target="mailto:Student@work%20(ONSS)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Horeca@work%20(RSZ)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7" Type="http://schemas.openxmlformats.org/officeDocument/2006/relationships/vmlDrawing" Target="../drawings/vmlDrawing2.v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6.bin"/><Relationship Id="rId4" Type="http://schemas.openxmlformats.org/officeDocument/2006/relationships/pivotTable" Target="../pivotTables/pivot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zoomScale="80" zoomScaleNormal="80" workbookViewId="0">
      <selection activeCell="B27" sqref="B27"/>
    </sheetView>
  </sheetViews>
  <sheetFormatPr defaultRowHeight="12.75" x14ac:dyDescent="0.2"/>
  <cols>
    <col min="1" max="1" width="32.28515625" style="5" customWidth="1"/>
    <col min="2" max="2" width="56.5703125" style="5" customWidth="1"/>
    <col min="3" max="3" width="14.28515625" style="5" customWidth="1"/>
    <col min="4" max="4" width="17.140625" style="6" customWidth="1"/>
    <col min="5" max="5" width="11.85546875" style="6" customWidth="1"/>
    <col min="6" max="6" width="9.5703125" style="6" customWidth="1"/>
    <col min="7" max="7" width="17.7109375" style="5" customWidth="1"/>
    <col min="8" max="8" width="16.140625" style="5" customWidth="1"/>
    <col min="9" max="9" width="12.7109375" style="6" customWidth="1"/>
    <col min="10" max="10" width="10.7109375" style="5" customWidth="1"/>
    <col min="11" max="16384" width="9.140625" style="5"/>
  </cols>
  <sheetData>
    <row r="1" spans="1:10" ht="24.95" customHeight="1" x14ac:dyDescent="0.2">
      <c r="A1" s="2" t="s">
        <v>31</v>
      </c>
      <c r="B1" s="3" t="s">
        <v>33</v>
      </c>
      <c r="C1" s="56">
        <f>D49</f>
        <v>42562721</v>
      </c>
    </row>
    <row r="2" spans="1:10" ht="24.95" customHeight="1" x14ac:dyDescent="0.2">
      <c r="A2" s="3"/>
      <c r="B2" s="3" t="s">
        <v>32</v>
      </c>
      <c r="C2" s="66">
        <v>546893</v>
      </c>
    </row>
    <row r="3" spans="1:10" ht="9" customHeight="1" x14ac:dyDescent="0.2">
      <c r="A3" s="3"/>
      <c r="B3" s="16"/>
    </row>
    <row r="4" spans="1:10" ht="24.95" customHeight="1" x14ac:dyDescent="0.2">
      <c r="A4" s="1" t="s">
        <v>34</v>
      </c>
    </row>
    <row r="5" spans="1:10" s="17" customFormat="1" ht="24.95" customHeight="1" x14ac:dyDescent="0.25">
      <c r="A5" s="2" t="s">
        <v>27</v>
      </c>
      <c r="B5" s="2" t="s">
        <v>26</v>
      </c>
      <c r="C5" s="2" t="s">
        <v>28</v>
      </c>
      <c r="D5" s="7" t="s">
        <v>29</v>
      </c>
      <c r="E5" s="7" t="s">
        <v>279</v>
      </c>
      <c r="F5" s="7" t="s">
        <v>45</v>
      </c>
      <c r="G5" s="2" t="s">
        <v>0</v>
      </c>
      <c r="H5" s="2" t="s">
        <v>1</v>
      </c>
      <c r="I5" s="7" t="s">
        <v>2</v>
      </c>
      <c r="J5" s="2" t="s">
        <v>3</v>
      </c>
    </row>
    <row r="6" spans="1:10" s="17" customFormat="1" ht="24.95" customHeight="1" x14ac:dyDescent="0.25">
      <c r="A6" s="1" t="s">
        <v>14</v>
      </c>
      <c r="B6" s="1" t="s">
        <v>17</v>
      </c>
      <c r="C6" s="31" t="s">
        <v>388</v>
      </c>
      <c r="D6" s="53">
        <f>msg!N14</f>
        <v>47122</v>
      </c>
      <c r="E6" s="53">
        <f>msg!O14</f>
        <v>42366</v>
      </c>
      <c r="F6" s="62">
        <f>E6/D6</f>
        <v>0.89907049785662752</v>
      </c>
      <c r="G6" s="9" t="s">
        <v>30</v>
      </c>
      <c r="H6" s="9" t="s">
        <v>4</v>
      </c>
      <c r="I6" s="10">
        <v>24</v>
      </c>
      <c r="J6" s="9" t="s">
        <v>5</v>
      </c>
    </row>
    <row r="7" spans="1:10" s="17" customFormat="1" ht="24.95" customHeight="1" x14ac:dyDescent="0.25">
      <c r="A7" s="1" t="s">
        <v>14</v>
      </c>
      <c r="B7" s="1" t="s">
        <v>18</v>
      </c>
      <c r="C7" s="8" t="s">
        <v>388</v>
      </c>
      <c r="D7" s="53">
        <f>msg!N18</f>
        <v>7788</v>
      </c>
      <c r="E7" s="53">
        <f>msg!O18</f>
        <v>6523</v>
      </c>
      <c r="F7" s="62">
        <f t="shared" ref="F7:F48" si="0">E7/D7</f>
        <v>0.83757062146892658</v>
      </c>
      <c r="G7" s="9" t="s">
        <v>30</v>
      </c>
      <c r="H7" s="9" t="s">
        <v>4</v>
      </c>
      <c r="I7" s="10">
        <v>24</v>
      </c>
      <c r="J7" s="9" t="s">
        <v>5</v>
      </c>
    </row>
    <row r="8" spans="1:10" s="17" customFormat="1" ht="24.95" customHeight="1" x14ac:dyDescent="0.25">
      <c r="A8" s="1" t="s">
        <v>14</v>
      </c>
      <c r="B8" s="1" t="s">
        <v>21</v>
      </c>
      <c r="C8" s="8" t="s">
        <v>389</v>
      </c>
      <c r="D8" s="53">
        <f>msg!N6</f>
        <v>2033151</v>
      </c>
      <c r="E8" s="53">
        <f>msg!O6</f>
        <v>399534</v>
      </c>
      <c r="F8" s="62">
        <f t="shared" si="0"/>
        <v>0.19650975259584752</v>
      </c>
      <c r="G8" s="9" t="s">
        <v>6</v>
      </c>
      <c r="H8" s="9" t="s">
        <v>7</v>
      </c>
      <c r="I8" s="10">
        <v>24</v>
      </c>
      <c r="J8" s="9" t="s">
        <v>5</v>
      </c>
    </row>
    <row r="9" spans="1:10" s="17" customFormat="1" ht="24.95" customHeight="1" x14ac:dyDescent="0.25">
      <c r="A9" s="1" t="s">
        <v>14</v>
      </c>
      <c r="B9" s="1" t="s">
        <v>19</v>
      </c>
      <c r="C9" s="8" t="s">
        <v>390</v>
      </c>
      <c r="D9" s="53">
        <f>msg!N16</f>
        <v>97190</v>
      </c>
      <c r="E9" s="53">
        <f>msg!O16</f>
        <v>47861</v>
      </c>
      <c r="F9" s="62">
        <f t="shared" si="0"/>
        <v>0.49244778269369277</v>
      </c>
      <c r="G9" s="9" t="s">
        <v>30</v>
      </c>
      <c r="H9" s="9" t="s">
        <v>4</v>
      </c>
      <c r="I9" s="10">
        <v>1</v>
      </c>
      <c r="J9" s="9" t="s">
        <v>5</v>
      </c>
    </row>
    <row r="10" spans="1:10" s="17" customFormat="1" ht="24.95" customHeight="1" x14ac:dyDescent="0.25">
      <c r="A10" s="1" t="s">
        <v>14</v>
      </c>
      <c r="B10" s="1" t="s">
        <v>20</v>
      </c>
      <c r="C10" s="8" t="s">
        <v>390</v>
      </c>
      <c r="D10" s="53">
        <f>msg!N8</f>
        <v>1353493</v>
      </c>
      <c r="E10" s="53">
        <f>msg!O8</f>
        <v>339680</v>
      </c>
      <c r="F10" s="62">
        <f t="shared" si="0"/>
        <v>0.25096546491189831</v>
      </c>
      <c r="G10" s="9" t="s">
        <v>30</v>
      </c>
      <c r="H10" s="9" t="s">
        <v>4</v>
      </c>
      <c r="I10" s="10">
        <v>24</v>
      </c>
      <c r="J10" s="9" t="s">
        <v>5</v>
      </c>
    </row>
    <row r="11" spans="1:10" s="17" customFormat="1" ht="24.95" customHeight="1" x14ac:dyDescent="0.25">
      <c r="A11" s="1" t="s">
        <v>14</v>
      </c>
      <c r="B11" s="1" t="s">
        <v>22</v>
      </c>
      <c r="C11" s="8" t="s">
        <v>390</v>
      </c>
      <c r="D11" s="53">
        <f>msg!N9</f>
        <v>340566</v>
      </c>
      <c r="E11" s="53">
        <f>msg!O9</f>
        <v>159089</v>
      </c>
      <c r="F11" s="62">
        <f t="shared" si="0"/>
        <v>0.46713118749376037</v>
      </c>
      <c r="G11" s="9" t="s">
        <v>30</v>
      </c>
      <c r="H11" s="9" t="s">
        <v>4</v>
      </c>
      <c r="I11" s="10">
        <v>24</v>
      </c>
      <c r="J11" s="9" t="s">
        <v>5</v>
      </c>
    </row>
    <row r="12" spans="1:10" s="17" customFormat="1" ht="25.5" x14ac:dyDescent="0.25">
      <c r="A12" s="1" t="s">
        <v>15</v>
      </c>
      <c r="B12" s="1" t="s">
        <v>24</v>
      </c>
      <c r="C12" s="8" t="s">
        <v>390</v>
      </c>
      <c r="D12" s="53">
        <f>msg!N7</f>
        <v>1165121</v>
      </c>
      <c r="E12" s="53">
        <f>msg!O7</f>
        <v>25623</v>
      </c>
      <c r="F12" s="62">
        <f t="shared" si="0"/>
        <v>2.1991707299070226E-2</v>
      </c>
      <c r="G12" s="9" t="s">
        <v>30</v>
      </c>
      <c r="H12" s="9" t="s">
        <v>4</v>
      </c>
      <c r="I12" s="10">
        <v>2</v>
      </c>
      <c r="J12" s="9" t="s">
        <v>5</v>
      </c>
    </row>
    <row r="13" spans="1:10" s="17" customFormat="1" ht="24.95" customHeight="1" x14ac:dyDescent="0.25">
      <c r="A13" s="1" t="s">
        <v>14</v>
      </c>
      <c r="B13" s="1" t="s">
        <v>12</v>
      </c>
      <c r="C13" s="8" t="s">
        <v>391</v>
      </c>
      <c r="D13" s="53">
        <f>msg!N20</f>
        <v>6156</v>
      </c>
      <c r="E13" s="53">
        <f>msg!O20</f>
        <v>1899</v>
      </c>
      <c r="F13" s="62">
        <f t="shared" si="0"/>
        <v>0.30847953216374269</v>
      </c>
      <c r="G13" s="9" t="s">
        <v>6</v>
      </c>
      <c r="H13" s="9" t="s">
        <v>4</v>
      </c>
      <c r="I13" s="10">
        <v>6</v>
      </c>
      <c r="J13" s="9" t="s">
        <v>5</v>
      </c>
    </row>
    <row r="14" spans="1:10" s="17" customFormat="1" ht="25.5" x14ac:dyDescent="0.25">
      <c r="A14" s="1" t="s">
        <v>15</v>
      </c>
      <c r="B14" s="1" t="s">
        <v>25</v>
      </c>
      <c r="C14" s="8" t="s">
        <v>391</v>
      </c>
      <c r="D14" s="53">
        <f>msg!N21</f>
        <v>3559</v>
      </c>
      <c r="E14" s="53">
        <f>msg!O21</f>
        <v>1367</v>
      </c>
      <c r="F14" s="62">
        <f t="shared" si="0"/>
        <v>0.38409665636414725</v>
      </c>
      <c r="G14" s="9" t="s">
        <v>30</v>
      </c>
      <c r="H14" s="9" t="s">
        <v>4</v>
      </c>
      <c r="I14" s="10">
        <v>2</v>
      </c>
      <c r="J14" s="9" t="s">
        <v>5</v>
      </c>
    </row>
    <row r="15" spans="1:10" s="17" customFormat="1" ht="24.95" customHeight="1" x14ac:dyDescent="0.25">
      <c r="A15" s="1" t="s">
        <v>241</v>
      </c>
      <c r="B15" s="1" t="s">
        <v>23</v>
      </c>
      <c r="C15" s="8" t="s">
        <v>392</v>
      </c>
      <c r="D15" s="53">
        <f>msg!N17</f>
        <v>11665</v>
      </c>
      <c r="E15" s="53">
        <f>msg!O17</f>
        <v>382</v>
      </c>
      <c r="F15" s="62">
        <f t="shared" si="0"/>
        <v>3.2747535362194602E-2</v>
      </c>
      <c r="G15" s="9" t="s">
        <v>6</v>
      </c>
      <c r="H15" s="9" t="s">
        <v>368</v>
      </c>
      <c r="I15" s="10">
        <v>12</v>
      </c>
      <c r="J15" s="9" t="s">
        <v>5</v>
      </c>
    </row>
    <row r="16" spans="1:10" s="18" customFormat="1" ht="24.95" customHeight="1" x14ac:dyDescent="0.25">
      <c r="A16" s="11" t="s">
        <v>16</v>
      </c>
      <c r="B16" s="11" t="s">
        <v>38</v>
      </c>
      <c r="C16" s="8" t="s">
        <v>393</v>
      </c>
      <c r="D16" s="53">
        <f>msg!N5</f>
        <v>2462800</v>
      </c>
      <c r="E16" s="53">
        <f>msg!O5</f>
        <v>114547</v>
      </c>
      <c r="F16" s="62">
        <f t="shared" si="0"/>
        <v>4.6510881923014454E-2</v>
      </c>
      <c r="G16" s="12" t="s">
        <v>6</v>
      </c>
      <c r="H16" s="12" t="s">
        <v>37</v>
      </c>
      <c r="I16" s="13">
        <v>36</v>
      </c>
      <c r="J16" s="12" t="s">
        <v>5</v>
      </c>
    </row>
    <row r="17" spans="1:10" s="18" customFormat="1" ht="24.95" customHeight="1" x14ac:dyDescent="0.25">
      <c r="A17" s="11" t="s">
        <v>16</v>
      </c>
      <c r="B17" s="11" t="s">
        <v>40</v>
      </c>
      <c r="C17" s="8" t="s">
        <v>393</v>
      </c>
      <c r="D17" s="53">
        <f>msg!N3</f>
        <v>6258221</v>
      </c>
      <c r="E17" s="53">
        <f>msg!O3</f>
        <v>319848</v>
      </c>
      <c r="F17" s="62">
        <f t="shared" si="0"/>
        <v>5.1108453983967649E-2</v>
      </c>
      <c r="G17" s="12" t="s">
        <v>6</v>
      </c>
      <c r="H17" s="12" t="s">
        <v>367</v>
      </c>
      <c r="I17" s="13">
        <v>18</v>
      </c>
      <c r="J17" s="12" t="s">
        <v>5</v>
      </c>
    </row>
    <row r="18" spans="1:10" s="17" customFormat="1" ht="24.95" customHeight="1" x14ac:dyDescent="0.25">
      <c r="A18" s="1" t="s">
        <v>14</v>
      </c>
      <c r="B18" s="1" t="s">
        <v>179</v>
      </c>
      <c r="C18" s="8" t="s">
        <v>393</v>
      </c>
      <c r="D18" s="53">
        <f>msg!N40</f>
        <v>24719</v>
      </c>
      <c r="E18" s="53">
        <f>msg!O40</f>
        <v>16374</v>
      </c>
      <c r="F18" s="62">
        <f t="shared" si="0"/>
        <v>0.66240543711315181</v>
      </c>
      <c r="G18" s="9" t="s">
        <v>6</v>
      </c>
      <c r="H18" s="9" t="s">
        <v>9</v>
      </c>
      <c r="I18" s="10">
        <v>12</v>
      </c>
      <c r="J18" s="9" t="s">
        <v>10</v>
      </c>
    </row>
    <row r="19" spans="1:10" s="17" customFormat="1" ht="24.95" customHeight="1" x14ac:dyDescent="0.25">
      <c r="A19" s="1" t="s">
        <v>14</v>
      </c>
      <c r="B19" s="1" t="s">
        <v>8</v>
      </c>
      <c r="C19" s="8" t="s">
        <v>393</v>
      </c>
      <c r="D19" s="53">
        <f>msg!N42</f>
        <v>17298</v>
      </c>
      <c r="E19" s="53">
        <f>msg!O42</f>
        <v>11298</v>
      </c>
      <c r="F19" s="62">
        <f t="shared" si="0"/>
        <v>0.65313909122441904</v>
      </c>
      <c r="G19" s="9" t="s">
        <v>6</v>
      </c>
      <c r="H19" s="9" t="s">
        <v>9</v>
      </c>
      <c r="I19" s="10">
        <v>12</v>
      </c>
      <c r="J19" s="9" t="s">
        <v>10</v>
      </c>
    </row>
    <row r="20" spans="1:10" s="17" customFormat="1" ht="24.95" customHeight="1" x14ac:dyDescent="0.25">
      <c r="A20" s="1" t="s">
        <v>14</v>
      </c>
      <c r="B20" s="1" t="s">
        <v>11</v>
      </c>
      <c r="C20" s="8" t="s">
        <v>393</v>
      </c>
      <c r="D20" s="53">
        <f>msg!N41</f>
        <v>15167</v>
      </c>
      <c r="E20" s="53">
        <f>msg!O41</f>
        <v>10139</v>
      </c>
      <c r="F20" s="62">
        <f t="shared" si="0"/>
        <v>0.66849080239994729</v>
      </c>
      <c r="G20" s="9" t="s">
        <v>6</v>
      </c>
      <c r="H20" s="9" t="s">
        <v>9</v>
      </c>
      <c r="I20" s="10">
        <v>12</v>
      </c>
      <c r="J20" s="9" t="s">
        <v>10</v>
      </c>
    </row>
    <row r="21" spans="1:10" s="17" customFormat="1" ht="24.95" customHeight="1" x14ac:dyDescent="0.25">
      <c r="A21" s="1" t="s">
        <v>14</v>
      </c>
      <c r="B21" s="1" t="s">
        <v>42</v>
      </c>
      <c r="C21" s="8" t="s">
        <v>394</v>
      </c>
      <c r="D21" s="53">
        <f>msg!N38</f>
        <v>71510</v>
      </c>
      <c r="E21" s="53">
        <f>msg!O38</f>
        <v>44419</v>
      </c>
      <c r="F21" s="62">
        <f t="shared" si="0"/>
        <v>0.62115788001678085</v>
      </c>
      <c r="G21" s="9" t="s">
        <v>6</v>
      </c>
      <c r="H21" s="9" t="s">
        <v>43</v>
      </c>
      <c r="I21" s="10">
        <v>24</v>
      </c>
      <c r="J21" s="9" t="s">
        <v>10</v>
      </c>
    </row>
    <row r="22" spans="1:10" s="17" customFormat="1" ht="24.75" customHeight="1" x14ac:dyDescent="0.25">
      <c r="A22" s="1" t="s">
        <v>16</v>
      </c>
      <c r="B22" s="1" t="s">
        <v>39</v>
      </c>
      <c r="C22" s="8" t="s">
        <v>395</v>
      </c>
      <c r="D22" s="53">
        <f>msg!N4</f>
        <v>6321185</v>
      </c>
      <c r="E22" s="53">
        <f>msg!O4</f>
        <v>274641</v>
      </c>
      <c r="F22" s="62">
        <f t="shared" si="0"/>
        <v>4.3447707985132533E-2</v>
      </c>
      <c r="G22" s="9" t="s">
        <v>6</v>
      </c>
      <c r="H22" s="9" t="s">
        <v>53</v>
      </c>
      <c r="I22" s="10">
        <v>18</v>
      </c>
      <c r="J22" s="9" t="s">
        <v>5</v>
      </c>
    </row>
    <row r="23" spans="1:10" s="17" customFormat="1" ht="24.75" customHeight="1" x14ac:dyDescent="0.25">
      <c r="A23" s="1" t="s">
        <v>15</v>
      </c>
      <c r="B23" s="1" t="s">
        <v>49</v>
      </c>
      <c r="C23" s="8" t="s">
        <v>396</v>
      </c>
      <c r="D23" s="53">
        <f>msg!N22</f>
        <v>311</v>
      </c>
      <c r="E23" s="53">
        <f>msg!O22</f>
        <v>267</v>
      </c>
      <c r="F23" s="62">
        <f t="shared" si="0"/>
        <v>0.85852090032154338</v>
      </c>
      <c r="G23" s="9" t="s">
        <v>30</v>
      </c>
      <c r="H23" s="9" t="s">
        <v>4</v>
      </c>
      <c r="I23" s="10">
        <v>12</v>
      </c>
      <c r="J23" s="9" t="s">
        <v>5</v>
      </c>
    </row>
    <row r="24" spans="1:10" s="17" customFormat="1" ht="24.75" customHeight="1" x14ac:dyDescent="0.25">
      <c r="A24" s="1" t="s">
        <v>47</v>
      </c>
      <c r="B24" s="1" t="s">
        <v>51</v>
      </c>
      <c r="C24" s="8" t="s">
        <v>397</v>
      </c>
      <c r="D24" s="53">
        <f>msg!N10</f>
        <v>653427</v>
      </c>
      <c r="E24" s="53">
        <f>msg!O10</f>
        <v>47360</v>
      </c>
      <c r="F24" s="62">
        <f t="shared" si="0"/>
        <v>7.2479404738402295E-2</v>
      </c>
      <c r="G24" s="9" t="s">
        <v>6</v>
      </c>
      <c r="H24" s="9" t="s">
        <v>50</v>
      </c>
      <c r="I24" s="10">
        <v>24</v>
      </c>
      <c r="J24" s="9" t="s">
        <v>5</v>
      </c>
    </row>
    <row r="25" spans="1:10" s="17" customFormat="1" ht="24.95" customHeight="1" x14ac:dyDescent="0.25">
      <c r="A25" s="1" t="s">
        <v>57</v>
      </c>
      <c r="B25" s="1" t="s">
        <v>42</v>
      </c>
      <c r="C25" s="31" t="s">
        <v>398</v>
      </c>
      <c r="D25" s="53">
        <f>msg!N39</f>
        <v>496846</v>
      </c>
      <c r="E25" s="53">
        <f>msg!O39</f>
        <v>320712</v>
      </c>
      <c r="F25" s="62">
        <f t="shared" si="0"/>
        <v>0.64549578742709013</v>
      </c>
      <c r="G25" s="9" t="s">
        <v>6</v>
      </c>
      <c r="H25" s="9" t="s">
        <v>43</v>
      </c>
      <c r="I25" s="10">
        <v>24</v>
      </c>
      <c r="J25" s="9" t="s">
        <v>10</v>
      </c>
    </row>
    <row r="26" spans="1:10" s="17" customFormat="1" ht="24.95" customHeight="1" x14ac:dyDescent="0.25">
      <c r="A26" s="1" t="s">
        <v>57</v>
      </c>
      <c r="B26" s="1" t="s">
        <v>23</v>
      </c>
      <c r="C26" s="31" t="s">
        <v>399</v>
      </c>
      <c r="D26" s="53">
        <f>msg!N43</f>
        <v>33241</v>
      </c>
      <c r="E26" s="53">
        <f>msg!O43</f>
        <v>22966</v>
      </c>
      <c r="F26" s="62">
        <f t="shared" si="0"/>
        <v>0.69089377575885202</v>
      </c>
      <c r="G26" s="9" t="s">
        <v>6</v>
      </c>
      <c r="H26" s="9" t="s">
        <v>7</v>
      </c>
      <c r="I26" s="10">
        <v>12</v>
      </c>
      <c r="J26" s="9" t="s">
        <v>10</v>
      </c>
    </row>
    <row r="27" spans="1:10" s="17" customFormat="1" ht="24.95" customHeight="1" x14ac:dyDescent="0.25">
      <c r="A27" s="1" t="s">
        <v>73</v>
      </c>
      <c r="B27" s="1" t="s">
        <v>75</v>
      </c>
      <c r="C27" s="29">
        <v>42522</v>
      </c>
      <c r="D27" s="53">
        <f>msg!N23</f>
        <v>299407</v>
      </c>
      <c r="E27" s="53">
        <f>msg!O23</f>
        <v>5967</v>
      </c>
      <c r="F27" s="62">
        <f t="shared" si="0"/>
        <v>1.992939376834877E-2</v>
      </c>
      <c r="G27" s="9" t="s">
        <v>6</v>
      </c>
      <c r="H27" s="9" t="s">
        <v>43</v>
      </c>
      <c r="I27" s="10">
        <v>12</v>
      </c>
      <c r="J27" s="9" t="s">
        <v>5</v>
      </c>
    </row>
    <row r="28" spans="1:10" s="17" customFormat="1" ht="24.95" customHeight="1" x14ac:dyDescent="0.25">
      <c r="A28" s="1" t="s">
        <v>58</v>
      </c>
      <c r="B28" s="1" t="s">
        <v>52</v>
      </c>
      <c r="C28" s="29">
        <v>42552</v>
      </c>
      <c r="D28" s="53">
        <f>msg!N12</f>
        <v>301027</v>
      </c>
      <c r="E28" s="53">
        <f>msg!O12</f>
        <v>7151</v>
      </c>
      <c r="F28" s="62">
        <f t="shared" si="0"/>
        <v>2.3755344205004868E-2</v>
      </c>
      <c r="G28" s="9" t="s">
        <v>6</v>
      </c>
      <c r="H28" s="9" t="s">
        <v>50</v>
      </c>
      <c r="I28" s="10">
        <v>12</v>
      </c>
      <c r="J28" s="9" t="s">
        <v>5</v>
      </c>
    </row>
    <row r="29" spans="1:10" s="17" customFormat="1" ht="24.95" customHeight="1" x14ac:dyDescent="0.25">
      <c r="A29" s="1" t="s">
        <v>196</v>
      </c>
      <c r="B29" s="1" t="s">
        <v>197</v>
      </c>
      <c r="C29" s="29">
        <v>42644</v>
      </c>
      <c r="D29" s="53">
        <f>msg!N11</f>
        <v>1666718</v>
      </c>
      <c r="E29" s="53">
        <f>msg!O11</f>
        <v>73214</v>
      </c>
      <c r="F29" s="62">
        <f t="shared" si="0"/>
        <v>4.3927047046950954E-2</v>
      </c>
      <c r="G29" s="9" t="s">
        <v>6</v>
      </c>
      <c r="H29" s="9" t="s">
        <v>4</v>
      </c>
      <c r="I29" s="10">
        <v>6</v>
      </c>
      <c r="J29" s="9" t="s">
        <v>5</v>
      </c>
    </row>
    <row r="30" spans="1:10" s="17" customFormat="1" ht="24.95" customHeight="1" x14ac:dyDescent="0.25">
      <c r="A30" s="1" t="s">
        <v>220</v>
      </c>
      <c r="B30" s="1" t="s">
        <v>66</v>
      </c>
      <c r="C30" s="29">
        <v>42644</v>
      </c>
      <c r="D30" s="53">
        <f>msg!N13</f>
        <v>621256</v>
      </c>
      <c r="E30" s="53">
        <f>msg!O13</f>
        <v>47640</v>
      </c>
      <c r="F30" s="62">
        <f>E30/D30</f>
        <v>7.6683364023848469E-2</v>
      </c>
      <c r="G30" s="9" t="s">
        <v>6</v>
      </c>
      <c r="H30" s="9" t="s">
        <v>43</v>
      </c>
      <c r="I30" s="10">
        <v>12</v>
      </c>
      <c r="J30" s="9" t="s">
        <v>5</v>
      </c>
    </row>
    <row r="31" spans="1:10" s="17" customFormat="1" ht="24.95" customHeight="1" x14ac:dyDescent="0.25">
      <c r="A31" s="1" t="s">
        <v>221</v>
      </c>
      <c r="B31" s="1" t="s">
        <v>66</v>
      </c>
      <c r="C31" s="29">
        <v>42644</v>
      </c>
      <c r="D31" s="53">
        <f>msg!N15</f>
        <v>942967</v>
      </c>
      <c r="E31" s="53">
        <f>msg!O15</f>
        <v>59227</v>
      </c>
      <c r="F31" s="62">
        <f t="shared" si="0"/>
        <v>6.2809196928418493E-2</v>
      </c>
      <c r="G31" s="9" t="s">
        <v>6</v>
      </c>
      <c r="H31" s="9" t="s">
        <v>43</v>
      </c>
      <c r="I31" s="10">
        <v>12</v>
      </c>
      <c r="J31" s="9" t="s">
        <v>5</v>
      </c>
    </row>
    <row r="32" spans="1:10" s="17" customFormat="1" ht="24.95" customHeight="1" x14ac:dyDescent="0.25">
      <c r="A32" s="1" t="s">
        <v>35</v>
      </c>
      <c r="B32" s="1" t="s">
        <v>381</v>
      </c>
      <c r="C32" s="29">
        <v>42644</v>
      </c>
      <c r="D32" s="53">
        <f>msg!N25</f>
        <v>12560635</v>
      </c>
      <c r="E32" s="53">
        <f>msg!O25</f>
        <v>708097</v>
      </c>
      <c r="F32" s="62">
        <f t="shared" si="0"/>
        <v>5.6374299547753755E-2</v>
      </c>
      <c r="G32" s="9" t="s">
        <v>6</v>
      </c>
      <c r="H32" s="9" t="s">
        <v>366</v>
      </c>
      <c r="I32" s="10">
        <v>12</v>
      </c>
      <c r="J32" s="9" t="s">
        <v>5</v>
      </c>
    </row>
    <row r="33" spans="1:10" s="17" customFormat="1" ht="24.95" customHeight="1" x14ac:dyDescent="0.25">
      <c r="A33" s="1" t="s">
        <v>48</v>
      </c>
      <c r="B33" s="1" t="s">
        <v>232</v>
      </c>
      <c r="C33" s="29">
        <v>42675</v>
      </c>
      <c r="D33" s="53">
        <f>msg!N26</f>
        <v>74204</v>
      </c>
      <c r="E33" s="53">
        <f>msg!O26</f>
        <v>46346</v>
      </c>
      <c r="F33" s="62">
        <f t="shared" si="0"/>
        <v>0.62457549458250228</v>
      </c>
      <c r="G33" s="9" t="s">
        <v>6</v>
      </c>
      <c r="H33" s="9" t="s">
        <v>4</v>
      </c>
      <c r="I33" s="10">
        <v>36</v>
      </c>
      <c r="J33" s="9" t="s">
        <v>5</v>
      </c>
    </row>
    <row r="34" spans="1:10" s="17" customFormat="1" ht="24.95" customHeight="1" x14ac:dyDescent="0.25">
      <c r="A34" s="1" t="s">
        <v>54</v>
      </c>
      <c r="B34" s="9" t="s">
        <v>55</v>
      </c>
      <c r="C34" s="29">
        <v>42675</v>
      </c>
      <c r="D34" s="53">
        <f>msg!N27</f>
        <v>932905</v>
      </c>
      <c r="E34" s="53">
        <f>msg!O27</f>
        <v>39771</v>
      </c>
      <c r="F34" s="62">
        <f t="shared" si="0"/>
        <v>4.2631350459049956E-2</v>
      </c>
      <c r="G34" s="9" t="s">
        <v>6</v>
      </c>
      <c r="H34" s="9" t="s">
        <v>234</v>
      </c>
      <c r="I34" s="10">
        <v>24</v>
      </c>
      <c r="J34" s="9" t="s">
        <v>5</v>
      </c>
    </row>
    <row r="35" spans="1:10" s="17" customFormat="1" ht="24.95" customHeight="1" x14ac:dyDescent="0.25">
      <c r="A35" s="1" t="s">
        <v>54</v>
      </c>
      <c r="B35" s="9" t="s">
        <v>56</v>
      </c>
      <c r="C35" s="29">
        <v>42675</v>
      </c>
      <c r="D35" s="53">
        <f>msg!N28</f>
        <v>989838</v>
      </c>
      <c r="E35" s="53">
        <f>msg!O28</f>
        <v>39786</v>
      </c>
      <c r="F35" s="62">
        <f t="shared" si="0"/>
        <v>4.0194456062507197E-2</v>
      </c>
      <c r="G35" s="9" t="s">
        <v>6</v>
      </c>
      <c r="H35" s="9" t="s">
        <v>4</v>
      </c>
      <c r="I35" s="10">
        <v>24</v>
      </c>
      <c r="J35" s="9" t="s">
        <v>5</v>
      </c>
    </row>
    <row r="36" spans="1:10" s="17" customFormat="1" ht="24.95" customHeight="1" x14ac:dyDescent="0.25">
      <c r="A36" s="1" t="s">
        <v>74</v>
      </c>
      <c r="B36" s="9" t="s">
        <v>75</v>
      </c>
      <c r="C36" s="29">
        <v>42826</v>
      </c>
      <c r="D36" s="53">
        <f>msg!N24</f>
        <v>1617797</v>
      </c>
      <c r="E36" s="53">
        <f>msg!O24</f>
        <v>47334</v>
      </c>
      <c r="F36" s="62">
        <f t="shared" si="0"/>
        <v>2.9258306202817781E-2</v>
      </c>
      <c r="G36" s="9" t="s">
        <v>6</v>
      </c>
      <c r="H36" s="9" t="s">
        <v>4</v>
      </c>
      <c r="I36" s="10">
        <v>12</v>
      </c>
      <c r="J36" s="9" t="s">
        <v>5</v>
      </c>
    </row>
    <row r="37" spans="1:10" s="17" customFormat="1" ht="24.95" customHeight="1" x14ac:dyDescent="0.25">
      <c r="A37" s="1" t="s">
        <v>198</v>
      </c>
      <c r="B37" s="9" t="s">
        <v>250</v>
      </c>
      <c r="C37" s="29">
        <v>42856</v>
      </c>
      <c r="D37" s="53">
        <f>msg!N29</f>
        <v>100655</v>
      </c>
      <c r="E37" s="53">
        <f>msg!O29</f>
        <v>1422</v>
      </c>
      <c r="F37" s="62">
        <f t="shared" si="0"/>
        <v>1.4127465103571607E-2</v>
      </c>
      <c r="G37" s="9" t="s">
        <v>6</v>
      </c>
      <c r="H37" s="9" t="s">
        <v>4</v>
      </c>
      <c r="I37" s="10">
        <v>4</v>
      </c>
      <c r="J37" s="9" t="s">
        <v>5</v>
      </c>
    </row>
    <row r="38" spans="1:10" s="17" customFormat="1" ht="24.95" customHeight="1" x14ac:dyDescent="0.25">
      <c r="A38" s="1" t="s">
        <v>47</v>
      </c>
      <c r="B38" s="1" t="s">
        <v>263</v>
      </c>
      <c r="C38" s="29">
        <v>42887</v>
      </c>
      <c r="D38" s="53">
        <f>msg!N32</f>
        <v>4</v>
      </c>
      <c r="E38" s="53">
        <f>msg!O32</f>
        <v>3</v>
      </c>
      <c r="F38" s="62">
        <f t="shared" si="0"/>
        <v>0.75</v>
      </c>
      <c r="G38" s="9" t="s">
        <v>6</v>
      </c>
      <c r="H38" s="9" t="s">
        <v>43</v>
      </c>
      <c r="I38" s="10">
        <v>1</v>
      </c>
      <c r="J38" s="9" t="s">
        <v>5</v>
      </c>
    </row>
    <row r="39" spans="1:10" s="17" customFormat="1" ht="24.95" customHeight="1" x14ac:dyDescent="0.25">
      <c r="A39" s="1" t="s">
        <v>265</v>
      </c>
      <c r="B39" s="9" t="s">
        <v>264</v>
      </c>
      <c r="C39" s="29">
        <v>42887</v>
      </c>
      <c r="D39" s="53">
        <f>msg!N30</f>
        <v>9</v>
      </c>
      <c r="E39" s="53">
        <f>msg!O30</f>
        <v>5</v>
      </c>
      <c r="F39" s="62">
        <f t="shared" si="0"/>
        <v>0.55555555555555558</v>
      </c>
      <c r="G39" s="9" t="s">
        <v>6</v>
      </c>
      <c r="H39" s="9" t="s">
        <v>4</v>
      </c>
      <c r="I39" s="10">
        <v>12</v>
      </c>
      <c r="J39" s="9" t="s">
        <v>5</v>
      </c>
    </row>
    <row r="40" spans="1:10" s="17" customFormat="1" ht="24.95" customHeight="1" x14ac:dyDescent="0.25">
      <c r="A40" s="1" t="s">
        <v>265</v>
      </c>
      <c r="B40" s="9" t="s">
        <v>273</v>
      </c>
      <c r="C40" s="29">
        <v>42917</v>
      </c>
      <c r="D40" s="53">
        <f>msg!N31</f>
        <v>1</v>
      </c>
      <c r="E40" s="53">
        <f>msg!O31</f>
        <v>1</v>
      </c>
      <c r="F40" s="62">
        <f>E40/D40</f>
        <v>1</v>
      </c>
      <c r="G40" s="9" t="s">
        <v>6</v>
      </c>
      <c r="H40" s="9" t="s">
        <v>4</v>
      </c>
      <c r="I40" s="10">
        <v>12</v>
      </c>
      <c r="J40" s="9" t="s">
        <v>5</v>
      </c>
    </row>
    <row r="41" spans="1:10" s="17" customFormat="1" ht="24.95" customHeight="1" x14ac:dyDescent="0.25">
      <c r="A41" s="1" t="s">
        <v>251</v>
      </c>
      <c r="B41" s="1" t="s">
        <v>252</v>
      </c>
      <c r="C41" s="29">
        <v>43009</v>
      </c>
      <c r="D41" s="4">
        <f>msg!N34</f>
        <v>484</v>
      </c>
      <c r="E41" s="53">
        <f>msg!O34</f>
        <v>11</v>
      </c>
      <c r="F41" s="62">
        <f t="shared" si="0"/>
        <v>2.2727272727272728E-2</v>
      </c>
      <c r="G41" s="9" t="s">
        <v>6</v>
      </c>
      <c r="H41" s="9" t="s">
        <v>4</v>
      </c>
      <c r="I41" s="10">
        <v>12</v>
      </c>
      <c r="J41" s="9" t="s">
        <v>5</v>
      </c>
    </row>
    <row r="42" spans="1:10" s="17" customFormat="1" ht="24.95" customHeight="1" x14ac:dyDescent="0.25">
      <c r="A42" s="1" t="s">
        <v>283</v>
      </c>
      <c r="B42" s="1" t="s">
        <v>373</v>
      </c>
      <c r="C42" s="29">
        <v>43191</v>
      </c>
      <c r="D42" s="4">
        <f>msg!N44</f>
        <v>19298</v>
      </c>
      <c r="E42" s="53">
        <f>msg!O44</f>
        <v>1727</v>
      </c>
      <c r="F42" s="62">
        <f t="shared" si="0"/>
        <v>8.9491138978132448E-2</v>
      </c>
      <c r="G42" s="9" t="s">
        <v>6</v>
      </c>
      <c r="H42" s="9" t="s">
        <v>367</v>
      </c>
      <c r="I42" s="10">
        <v>12</v>
      </c>
      <c r="J42" s="9" t="s">
        <v>5</v>
      </c>
    </row>
    <row r="43" spans="1:10" s="17" customFormat="1" ht="24.95" customHeight="1" x14ac:dyDescent="0.25">
      <c r="A43" s="1" t="s">
        <v>14</v>
      </c>
      <c r="B43" s="1" t="s">
        <v>386</v>
      </c>
      <c r="C43" s="29">
        <v>43221</v>
      </c>
      <c r="D43" s="4">
        <f>msg!N19</f>
        <v>987076</v>
      </c>
      <c r="E43" s="53">
        <f>msg!O19</f>
        <v>33441</v>
      </c>
      <c r="F43" s="62">
        <f t="shared" si="0"/>
        <v>3.3878850260770192E-2</v>
      </c>
      <c r="G43" s="9" t="s">
        <v>6</v>
      </c>
      <c r="H43" s="9" t="s">
        <v>4</v>
      </c>
      <c r="I43" s="10">
        <v>6</v>
      </c>
      <c r="J43" s="9" t="s">
        <v>5</v>
      </c>
    </row>
    <row r="44" spans="1:10" s="17" customFormat="1" ht="24.95" customHeight="1" x14ac:dyDescent="0.25">
      <c r="A44" s="1" t="s">
        <v>400</v>
      </c>
      <c r="B44" s="1" t="s">
        <v>75</v>
      </c>
      <c r="C44" s="29">
        <v>43221</v>
      </c>
      <c r="D44" s="4">
        <f>msg!N45</f>
        <v>11881</v>
      </c>
      <c r="E44" s="53">
        <f>msg!O45</f>
        <v>143</v>
      </c>
      <c r="F44" s="62">
        <f t="shared" si="0"/>
        <v>1.2036023903711808E-2</v>
      </c>
      <c r="G44" s="9" t="s">
        <v>6</v>
      </c>
      <c r="H44" s="9" t="s">
        <v>43</v>
      </c>
      <c r="I44" s="10">
        <v>3</v>
      </c>
      <c r="J44" s="9" t="s">
        <v>5</v>
      </c>
    </row>
    <row r="45" spans="1:10" s="17" customFormat="1" ht="24.95" customHeight="1" x14ac:dyDescent="0.25">
      <c r="A45" s="1" t="s">
        <v>221</v>
      </c>
      <c r="B45" s="1" t="s">
        <v>411</v>
      </c>
      <c r="C45" s="29">
        <v>43344</v>
      </c>
      <c r="D45" s="4">
        <f>msg!N46</f>
        <v>8854</v>
      </c>
      <c r="E45" s="53">
        <f>msg!O46</f>
        <v>541</v>
      </c>
      <c r="F45" s="62">
        <f t="shared" si="0"/>
        <v>6.1102326632030718E-2</v>
      </c>
      <c r="G45" s="9" t="s">
        <v>6</v>
      </c>
      <c r="H45" s="9" t="s">
        <v>43</v>
      </c>
      <c r="I45" s="10">
        <v>12</v>
      </c>
      <c r="J45" s="9" t="s">
        <v>5</v>
      </c>
    </row>
    <row r="46" spans="1:10" s="17" customFormat="1" ht="24.95" customHeight="1" x14ac:dyDescent="0.25">
      <c r="A46" s="1" t="s">
        <v>220</v>
      </c>
      <c r="B46" s="1" t="s">
        <v>412</v>
      </c>
      <c r="C46" s="29">
        <v>43344</v>
      </c>
      <c r="D46" s="4">
        <f>msg!N47</f>
        <v>3461</v>
      </c>
      <c r="E46" s="53">
        <f>msg!O47</f>
        <v>240</v>
      </c>
      <c r="F46" s="62">
        <f t="shared" si="0"/>
        <v>6.9344120196475012E-2</v>
      </c>
      <c r="G46" s="9" t="s">
        <v>6</v>
      </c>
      <c r="H46" s="9" t="s">
        <v>43</v>
      </c>
      <c r="I46" s="10">
        <v>12</v>
      </c>
      <c r="J46" s="9" t="s">
        <v>5</v>
      </c>
    </row>
    <row r="47" spans="1:10" s="17" customFormat="1" ht="24.95" customHeight="1" x14ac:dyDescent="0.25">
      <c r="A47" s="1" t="s">
        <v>198</v>
      </c>
      <c r="B47" s="1" t="s">
        <v>418</v>
      </c>
      <c r="C47" s="29">
        <v>43466</v>
      </c>
      <c r="D47" s="4">
        <f>msg!N48</f>
        <v>3087</v>
      </c>
      <c r="E47" s="53">
        <f>msg!O48</f>
        <v>53</v>
      </c>
      <c r="F47" s="62">
        <f t="shared" si="0"/>
        <v>1.7168772270813086E-2</v>
      </c>
      <c r="G47" s="9" t="s">
        <v>6</v>
      </c>
      <c r="H47" s="9" t="s">
        <v>4</v>
      </c>
      <c r="I47" s="10">
        <v>4</v>
      </c>
      <c r="J47" s="9" t="s">
        <v>5</v>
      </c>
    </row>
    <row r="48" spans="1:10" s="17" customFormat="1" ht="24.95" customHeight="1" thickBot="1" x14ac:dyDescent="0.3">
      <c r="A48" s="1" t="s">
        <v>251</v>
      </c>
      <c r="B48" s="1" t="s">
        <v>423</v>
      </c>
      <c r="C48" s="29">
        <v>43497</v>
      </c>
      <c r="D48" s="4">
        <f>msg!N49</f>
        <v>621</v>
      </c>
      <c r="E48" s="53">
        <f>msg!O49</f>
        <v>22</v>
      </c>
      <c r="F48" s="62">
        <f t="shared" si="0"/>
        <v>3.542673107890499E-2</v>
      </c>
      <c r="G48" s="9" t="s">
        <v>6</v>
      </c>
      <c r="H48" s="9" t="s">
        <v>4</v>
      </c>
      <c r="I48" s="10">
        <v>12</v>
      </c>
      <c r="J48" s="9" t="s">
        <v>5</v>
      </c>
    </row>
    <row r="49" spans="1:10" s="17" customFormat="1" ht="24.95" customHeight="1" thickBot="1" x14ac:dyDescent="0.3">
      <c r="A49" s="1"/>
      <c r="B49" s="1"/>
      <c r="C49" s="8"/>
      <c r="D49" s="59">
        <f>SUM(D6:D48)</f>
        <v>42562721</v>
      </c>
      <c r="E49" s="59">
        <f>SUM(E6:E48)</f>
        <v>3319037</v>
      </c>
      <c r="F49" s="30">
        <f>E49/D49</f>
        <v>7.7979906406829586E-2</v>
      </c>
      <c r="G49" s="9"/>
      <c r="H49" s="9"/>
      <c r="I49" s="10"/>
      <c r="J49" s="9"/>
    </row>
    <row r="50" spans="1:10" x14ac:dyDescent="0.2">
      <c r="A50" s="14"/>
      <c r="B50" s="14"/>
      <c r="C50" s="14"/>
      <c r="D50" s="24"/>
      <c r="E50" s="24"/>
      <c r="F50" s="24"/>
      <c r="G50" s="25"/>
      <c r="H50" s="14"/>
      <c r="I50" s="15"/>
      <c r="J50" s="15"/>
    </row>
    <row r="51" spans="1:10" ht="25.5" hidden="1" x14ac:dyDescent="0.2">
      <c r="A51" s="1" t="s">
        <v>283</v>
      </c>
      <c r="B51" s="1" t="s">
        <v>284</v>
      </c>
      <c r="C51" s="5" t="s">
        <v>285</v>
      </c>
      <c r="G51" s="9" t="s">
        <v>6</v>
      </c>
      <c r="H51" s="9" t="s">
        <v>13</v>
      </c>
      <c r="I51" s="10">
        <v>12</v>
      </c>
      <c r="J51" s="9" t="s">
        <v>5</v>
      </c>
    </row>
  </sheetData>
  <autoFilter ref="A5:J49"/>
  <pageMargins left="0.70866141732283472" right="0.70866141732283472" top="0.74803149606299213" bottom="0.74803149606299213" header="0.31496062992125984" footer="0.31496062992125984"/>
  <pageSetup paperSize="8" scale="62" orientation="landscape" r:id="rId1"/>
  <headerFooter>
    <oddHeader>&amp;L&amp;G</oddHeader>
    <oddFooter>&amp;R&amp;9&amp;P / &amp;N</oddFooter>
  </headerFooter>
  <ignoredErrors>
    <ignoredError sqref="D8:E8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opLeftCell="D1" zoomScaleNormal="100" workbookViewId="0">
      <selection activeCell="J10" sqref="J10"/>
    </sheetView>
  </sheetViews>
  <sheetFormatPr defaultRowHeight="15" x14ac:dyDescent="0.25"/>
  <cols>
    <col min="1" max="1" width="13.140625" bestFit="1" customWidth="1"/>
    <col min="2" max="2" width="23.42578125" customWidth="1"/>
    <col min="5" max="5" width="9.140625" customWidth="1"/>
    <col min="6" max="6" width="29.5703125" customWidth="1"/>
    <col min="7" max="7" width="0.7109375" style="51" customWidth="1"/>
    <col min="8" max="8" width="0.7109375" style="52" customWidth="1"/>
    <col min="9" max="9" width="15" customWidth="1"/>
    <col min="10" max="10" width="21.7109375" customWidth="1"/>
    <col min="11" max="11" width="11" customWidth="1"/>
    <col min="12" max="12" width="42.85546875" customWidth="1"/>
    <col min="13" max="13" width="21.140625" customWidth="1"/>
    <col min="14" max="14" width="22.7109375" bestFit="1" customWidth="1"/>
  </cols>
  <sheetData>
    <row r="1" spans="1:12" ht="18.75" x14ac:dyDescent="0.3">
      <c r="A1" s="49" t="s">
        <v>176</v>
      </c>
      <c r="B1" s="49"/>
      <c r="C1" s="49"/>
      <c r="D1" s="49"/>
      <c r="E1" s="49"/>
      <c r="F1" s="49"/>
      <c r="G1" s="50"/>
      <c r="I1" s="49" t="s">
        <v>282</v>
      </c>
      <c r="J1" s="49"/>
      <c r="K1" s="49"/>
      <c r="L1" s="49"/>
    </row>
    <row r="3" spans="1:12" x14ac:dyDescent="0.25">
      <c r="I3" s="40" t="s">
        <v>141</v>
      </c>
      <c r="J3" t="s">
        <v>178</v>
      </c>
      <c r="K3" t="s">
        <v>177</v>
      </c>
    </row>
    <row r="4" spans="1:12" x14ac:dyDescent="0.25">
      <c r="A4" s="41"/>
      <c r="B4" s="37"/>
      <c r="I4" s="36" t="s">
        <v>151</v>
      </c>
      <c r="J4" s="37">
        <v>13951094</v>
      </c>
      <c r="K4" s="23">
        <v>0.42522334361978176</v>
      </c>
    </row>
    <row r="5" spans="1:12" x14ac:dyDescent="0.25">
      <c r="A5" s="41"/>
      <c r="B5" s="37"/>
      <c r="I5" s="36" t="s">
        <v>211</v>
      </c>
      <c r="J5" s="37">
        <v>8046132</v>
      </c>
      <c r="K5" s="23">
        <v>0.24524264206420815</v>
      </c>
    </row>
    <row r="6" spans="1:12" x14ac:dyDescent="0.25">
      <c r="A6" s="41"/>
      <c r="B6" s="37"/>
      <c r="I6" s="36" t="s">
        <v>155</v>
      </c>
      <c r="J6" s="37">
        <v>3732385</v>
      </c>
      <c r="K6" s="23">
        <v>0.11376148919764423</v>
      </c>
    </row>
    <row r="7" spans="1:12" x14ac:dyDescent="0.25">
      <c r="A7" s="41"/>
      <c r="B7" s="37"/>
      <c r="I7" s="36" t="s">
        <v>54</v>
      </c>
      <c r="J7" s="37">
        <v>1331124</v>
      </c>
      <c r="K7" s="23">
        <v>4.057208689530286E-2</v>
      </c>
    </row>
    <row r="8" spans="1:12" x14ac:dyDescent="0.25">
      <c r="A8" s="41"/>
      <c r="B8" s="37"/>
      <c r="I8" s="36" t="s">
        <v>200</v>
      </c>
      <c r="J8" s="37">
        <v>1252616</v>
      </c>
      <c r="K8" s="23">
        <v>3.8179196827978976E-2</v>
      </c>
    </row>
    <row r="9" spans="1:12" x14ac:dyDescent="0.25">
      <c r="A9" s="41"/>
      <c r="B9" s="37"/>
      <c r="I9" s="36" t="s">
        <v>158</v>
      </c>
      <c r="J9" s="37">
        <v>1019834</v>
      </c>
      <c r="K9" s="23">
        <v>3.1084101606450112E-2</v>
      </c>
    </row>
    <row r="10" spans="1:12" x14ac:dyDescent="0.25">
      <c r="A10" s="41"/>
      <c r="B10" s="37"/>
      <c r="I10" s="36" t="s">
        <v>189</v>
      </c>
      <c r="J10" s="37">
        <v>1001747</v>
      </c>
      <c r="K10" s="23">
        <v>3.0532817627139885E-2</v>
      </c>
    </row>
    <row r="11" spans="1:12" x14ac:dyDescent="0.25">
      <c r="A11" s="41"/>
      <c r="B11" s="37"/>
      <c r="I11" s="36" t="s">
        <v>171</v>
      </c>
      <c r="J11" s="37">
        <v>653427</v>
      </c>
      <c r="K11" s="23">
        <v>1.9916173867901909E-2</v>
      </c>
    </row>
    <row r="12" spans="1:12" x14ac:dyDescent="0.25">
      <c r="A12" s="41"/>
      <c r="B12" s="37"/>
      <c r="I12" s="36" t="s">
        <v>208</v>
      </c>
      <c r="J12" s="37">
        <v>605772</v>
      </c>
      <c r="K12" s="23">
        <v>1.846366996819335E-2</v>
      </c>
    </row>
    <row r="13" spans="1:12" x14ac:dyDescent="0.25">
      <c r="A13" s="41"/>
      <c r="B13" s="37"/>
      <c r="I13" s="36" t="s">
        <v>204</v>
      </c>
      <c r="J13" s="37">
        <v>398540</v>
      </c>
      <c r="K13" s="23">
        <v>1.2147327755531416E-2</v>
      </c>
    </row>
    <row r="14" spans="1:12" x14ac:dyDescent="0.25">
      <c r="A14" s="41"/>
      <c r="B14" s="37"/>
      <c r="I14" s="36" t="s">
        <v>184</v>
      </c>
      <c r="J14" s="37">
        <v>370986</v>
      </c>
      <c r="K14" s="23">
        <v>1.1307493688747875E-2</v>
      </c>
    </row>
    <row r="15" spans="1:12" x14ac:dyDescent="0.25">
      <c r="A15" s="41"/>
      <c r="B15" s="37"/>
      <c r="I15" s="36" t="s">
        <v>192</v>
      </c>
      <c r="J15" s="37">
        <v>301023</v>
      </c>
      <c r="K15" s="23">
        <v>9.1750515455244989E-3</v>
      </c>
    </row>
    <row r="16" spans="1:12" x14ac:dyDescent="0.25">
      <c r="A16" s="41"/>
      <c r="B16" s="37"/>
      <c r="I16" s="36" t="s">
        <v>222</v>
      </c>
      <c r="J16" s="37">
        <v>74200</v>
      </c>
      <c r="K16" s="23">
        <v>2.2615840805450672E-3</v>
      </c>
    </row>
    <row r="17" spans="1:13" x14ac:dyDescent="0.25">
      <c r="A17" s="41"/>
      <c r="B17" s="37"/>
      <c r="I17" s="36" t="s">
        <v>199</v>
      </c>
      <c r="J17" s="37">
        <v>58297</v>
      </c>
      <c r="K17" s="23">
        <v>1.7768674817188112E-3</v>
      </c>
    </row>
    <row r="18" spans="1:13" x14ac:dyDescent="0.25">
      <c r="A18" s="41"/>
      <c r="B18" s="37"/>
      <c r="I18" s="36" t="s">
        <v>242</v>
      </c>
      <c r="J18" s="37">
        <v>11663</v>
      </c>
      <c r="K18" s="23">
        <v>3.5548322279510943E-4</v>
      </c>
    </row>
    <row r="19" spans="1:13" x14ac:dyDescent="0.25">
      <c r="A19" s="41"/>
      <c r="B19" s="37"/>
      <c r="I19" s="36" t="s">
        <v>274</v>
      </c>
      <c r="J19" s="37">
        <v>15</v>
      </c>
      <c r="K19" s="23">
        <v>4.5719354728000012E-7</v>
      </c>
    </row>
    <row r="20" spans="1:13" x14ac:dyDescent="0.25">
      <c r="A20" s="41"/>
      <c r="B20" s="37"/>
      <c r="I20" s="36" t="s">
        <v>256</v>
      </c>
      <c r="J20" s="37">
        <v>7</v>
      </c>
      <c r="K20" s="23">
        <v>2.1335698873066675E-7</v>
      </c>
    </row>
    <row r="21" spans="1:13" x14ac:dyDescent="0.25">
      <c r="A21" s="41"/>
      <c r="B21" s="37"/>
      <c r="I21" s="36" t="s">
        <v>191</v>
      </c>
      <c r="J21" s="37">
        <v>32808862</v>
      </c>
      <c r="K21" s="23">
        <v>1</v>
      </c>
    </row>
    <row r="22" spans="1:13" x14ac:dyDescent="0.25">
      <c r="A22" s="41"/>
      <c r="B22" s="37"/>
    </row>
    <row r="23" spans="1:13" x14ac:dyDescent="0.25">
      <c r="A23" s="41"/>
      <c r="B23" s="37"/>
      <c r="I23" s="36"/>
      <c r="J23" s="37"/>
      <c r="K23" s="23"/>
    </row>
    <row r="24" spans="1:13" x14ac:dyDescent="0.25">
      <c r="A24" s="41"/>
      <c r="B24" s="37"/>
      <c r="I24" s="40" t="s">
        <v>236</v>
      </c>
    </row>
    <row r="25" spans="1:13" x14ac:dyDescent="0.25">
      <c r="A25" s="41"/>
      <c r="B25" s="37"/>
      <c r="I25" s="47" t="s">
        <v>44</v>
      </c>
    </row>
    <row r="26" spans="1:13" x14ac:dyDescent="0.25">
      <c r="A26" s="41"/>
      <c r="B26" s="37"/>
    </row>
    <row r="28" spans="1:13" x14ac:dyDescent="0.25">
      <c r="L28" s="40" t="s">
        <v>68</v>
      </c>
      <c r="M28" t="s">
        <v>364</v>
      </c>
    </row>
    <row r="30" spans="1:13" x14ac:dyDescent="0.25">
      <c r="L30" s="40" t="s">
        <v>236</v>
      </c>
      <c r="M30" t="s">
        <v>292</v>
      </c>
    </row>
    <row r="31" spans="1:13" x14ac:dyDescent="0.25">
      <c r="L31" s="36" t="s">
        <v>162</v>
      </c>
      <c r="M31" s="23">
        <v>0.89905978733790348</v>
      </c>
    </row>
    <row r="32" spans="1:13" x14ac:dyDescent="0.25">
      <c r="L32" s="36" t="s">
        <v>333</v>
      </c>
      <c r="M32" s="23">
        <v>0.84955752212389379</v>
      </c>
    </row>
    <row r="33" spans="12:13" x14ac:dyDescent="0.25">
      <c r="L33" s="36" t="s">
        <v>169</v>
      </c>
      <c r="M33" s="23">
        <v>0.83757388846055003</v>
      </c>
    </row>
    <row r="34" spans="12:13" x14ac:dyDescent="0.25">
      <c r="L34" s="36" t="s">
        <v>323</v>
      </c>
      <c r="M34" s="23">
        <v>0.66849080239994729</v>
      </c>
    </row>
    <row r="35" spans="12:13" x14ac:dyDescent="0.25">
      <c r="L35" s="36" t="s">
        <v>299</v>
      </c>
      <c r="M35" s="23">
        <v>0.66015293118096852</v>
      </c>
    </row>
    <row r="36" spans="12:13" x14ac:dyDescent="0.25">
      <c r="L36" s="36" t="s">
        <v>329</v>
      </c>
      <c r="M36" s="23">
        <v>0.64180631186257109</v>
      </c>
    </row>
    <row r="37" spans="12:13" x14ac:dyDescent="0.25">
      <c r="L37" s="36" t="s">
        <v>325</v>
      </c>
      <c r="M37" s="23">
        <v>0.64020582793709524</v>
      </c>
    </row>
    <row r="38" spans="12:13" x14ac:dyDescent="0.25">
      <c r="L38" s="36" t="s">
        <v>305</v>
      </c>
      <c r="M38" s="23">
        <v>0.62093751748056158</v>
      </c>
    </row>
    <row r="39" spans="12:13" x14ac:dyDescent="0.25">
      <c r="L39" s="36" t="s">
        <v>314</v>
      </c>
      <c r="M39" s="23">
        <v>0.61977540931463726</v>
      </c>
    </row>
    <row r="40" spans="12:13" x14ac:dyDescent="0.25">
      <c r="L40" s="36" t="s">
        <v>341</v>
      </c>
      <c r="M40" s="23">
        <v>0.50012129380053905</v>
      </c>
    </row>
    <row r="41" spans="12:13" x14ac:dyDescent="0.25">
      <c r="L41" s="36" t="s">
        <v>44</v>
      </c>
      <c r="M41" s="23">
        <v>0.89905978733790348</v>
      </c>
    </row>
    <row r="50" ht="30.75" customHeight="1" x14ac:dyDescent="0.25"/>
  </sheetData>
  <pageMargins left="0.7" right="0.7" top="0.75" bottom="0.75" header="0.3" footer="0.3"/>
  <pageSetup paperSize="9" scale="70" orientation="landscape" r:id="rId4"/>
  <headerFooter>
    <oddHeader>&amp;L&amp;G</oddHeader>
    <oddFooter>&amp;R&amp;9&amp;P / &amp;N</oddFooter>
  </headerFooter>
  <drawing r:id="rId5"/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zoomScaleSheetLayoutView="70" workbookViewId="0">
      <selection activeCell="Y12" sqref="Y12"/>
    </sheetView>
  </sheetViews>
  <sheetFormatPr defaultRowHeight="15" x14ac:dyDescent="0.25"/>
  <cols>
    <col min="1" max="16384" width="9.140625" style="83"/>
  </cols>
  <sheetData>
    <row r="1" spans="1:1" ht="21" x14ac:dyDescent="0.35">
      <c r="A1" s="86" t="s">
        <v>419</v>
      </c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&amp;F</oddHeader>
  </headerFooter>
  <colBreaks count="1" manualBreakCount="1">
    <brk id="9" max="4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zoomScaleNormal="100" zoomScaleSheetLayoutView="95" workbookViewId="0">
      <pane ySplit="2" topLeftCell="A33" activePane="bottomLeft" state="frozen"/>
      <selection activeCell="K26" sqref="K26"/>
      <selection pane="bottomLeft" activeCell="P57" sqref="P57"/>
    </sheetView>
  </sheetViews>
  <sheetFormatPr defaultRowHeight="15" x14ac:dyDescent="0.25"/>
  <cols>
    <col min="1" max="1" width="9.7109375" bestFit="1" customWidth="1"/>
    <col min="2" max="2" width="22.7109375" customWidth="1"/>
    <col min="3" max="3" width="10.7109375" style="23" hidden="1" customWidth="1"/>
    <col min="4" max="4" width="10.140625" style="28" customWidth="1"/>
    <col min="5" max="5" width="1.7109375" style="79" customWidth="1"/>
    <col min="6" max="6" width="22.7109375" customWidth="1"/>
    <col min="7" max="7" width="7.5703125" customWidth="1"/>
    <col min="8" max="8" width="18.7109375" customWidth="1"/>
    <col min="9" max="9" width="7.42578125" style="68" customWidth="1"/>
    <col min="10" max="10" width="1.7109375" style="80" customWidth="1"/>
    <col min="11" max="11" width="18.7109375" customWidth="1"/>
    <col min="12" max="12" width="7.85546875" style="68" customWidth="1"/>
    <col min="13" max="13" width="18.7109375" customWidth="1"/>
    <col min="14" max="14" width="7.85546875" style="68" customWidth="1"/>
    <col min="15" max="15" width="18.7109375" customWidth="1"/>
    <col min="16" max="16" width="7.85546875" style="68" customWidth="1"/>
    <col min="17" max="17" width="32" bestFit="1" customWidth="1"/>
    <col min="18" max="18" width="11.28515625" bestFit="1" customWidth="1"/>
  </cols>
  <sheetData>
    <row r="1" spans="1:16" ht="25.5" x14ac:dyDescent="0.25">
      <c r="B1" s="3" t="s">
        <v>291</v>
      </c>
      <c r="C1" s="3"/>
      <c r="D1" s="3" t="s">
        <v>175</v>
      </c>
      <c r="E1" s="75"/>
      <c r="F1" s="3" t="s">
        <v>287</v>
      </c>
      <c r="G1" s="3"/>
      <c r="H1" s="3" t="s">
        <v>288</v>
      </c>
      <c r="K1" s="26" t="s">
        <v>266</v>
      </c>
      <c r="L1" s="69"/>
    </row>
    <row r="2" spans="1:16" ht="25.5" x14ac:dyDescent="0.25">
      <c r="A2" s="19" t="s">
        <v>36</v>
      </c>
      <c r="B2" s="3" t="s">
        <v>290</v>
      </c>
      <c r="C2" s="21" t="s">
        <v>41</v>
      </c>
      <c r="D2" s="27" t="s">
        <v>46</v>
      </c>
      <c r="E2" s="76"/>
      <c r="F2" s="3" t="s">
        <v>286</v>
      </c>
      <c r="G2" s="69" t="s">
        <v>280</v>
      </c>
      <c r="H2" s="3" t="s">
        <v>289</v>
      </c>
      <c r="I2" s="69" t="s">
        <v>280</v>
      </c>
      <c r="J2" s="75"/>
      <c r="K2" s="26" t="s">
        <v>267</v>
      </c>
      <c r="L2" s="69" t="s">
        <v>281</v>
      </c>
      <c r="M2" s="26" t="s">
        <v>268</v>
      </c>
      <c r="N2" s="69" t="s">
        <v>281</v>
      </c>
      <c r="O2" s="26" t="s">
        <v>269</v>
      </c>
      <c r="P2" s="69" t="s">
        <v>281</v>
      </c>
    </row>
    <row r="3" spans="1:16" x14ac:dyDescent="0.25">
      <c r="A3" s="20">
        <v>41760</v>
      </c>
      <c r="B3" s="4">
        <v>816181</v>
      </c>
      <c r="C3" s="22"/>
      <c r="D3" s="70">
        <v>7.0000000000000007E-2</v>
      </c>
      <c r="E3" s="77"/>
      <c r="F3" s="4">
        <v>66055</v>
      </c>
      <c r="G3" s="4"/>
      <c r="H3" s="4">
        <f>-H4</f>
        <v>0</v>
      </c>
    </row>
    <row r="4" spans="1:16" x14ac:dyDescent="0.25">
      <c r="A4" s="20">
        <v>41821</v>
      </c>
      <c r="B4" s="4">
        <v>882816</v>
      </c>
      <c r="C4" s="22"/>
      <c r="D4" s="70">
        <v>7.0000000000000007E-2</v>
      </c>
      <c r="E4" s="77"/>
      <c r="F4" s="4">
        <v>75499</v>
      </c>
      <c r="G4" s="4"/>
      <c r="H4" s="4">
        <v>0</v>
      </c>
    </row>
    <row r="5" spans="1:16" x14ac:dyDescent="0.25">
      <c r="A5" s="20">
        <v>41852</v>
      </c>
      <c r="B5" s="4">
        <v>924662</v>
      </c>
      <c r="C5" s="22">
        <f t="shared" ref="C5:C11" si="0">B5/B4</f>
        <v>1.0474005908365955</v>
      </c>
      <c r="D5" s="70">
        <v>0.08</v>
      </c>
      <c r="E5" s="77"/>
      <c r="F5" s="4">
        <v>81519</v>
      </c>
      <c r="G5" s="70">
        <f t="shared" ref="G5:G21" si="1">(F5-F4)/F4</f>
        <v>7.9736155445767495E-2</v>
      </c>
      <c r="H5" s="4">
        <v>0</v>
      </c>
    </row>
    <row r="6" spans="1:16" x14ac:dyDescent="0.25">
      <c r="A6" s="20">
        <v>41913</v>
      </c>
      <c r="B6" s="4">
        <v>987585</v>
      </c>
      <c r="C6" s="22">
        <f t="shared" si="0"/>
        <v>1.068049730604264</v>
      </c>
      <c r="D6" s="70">
        <v>0.09</v>
      </c>
      <c r="E6" s="77"/>
      <c r="F6" s="4">
        <v>91224</v>
      </c>
      <c r="G6" s="70">
        <f t="shared" si="1"/>
        <v>0.11905200014720495</v>
      </c>
      <c r="H6" s="4">
        <v>0</v>
      </c>
    </row>
    <row r="7" spans="1:16" x14ac:dyDescent="0.25">
      <c r="A7" s="20">
        <v>41944</v>
      </c>
      <c r="B7" s="4">
        <v>1008012</v>
      </c>
      <c r="C7" s="22">
        <f t="shared" si="0"/>
        <v>1.0206837892434575</v>
      </c>
      <c r="D7" s="70">
        <v>0.09</v>
      </c>
      <c r="E7" s="77"/>
      <c r="F7" s="4">
        <v>92721</v>
      </c>
      <c r="G7" s="70">
        <f t="shared" si="1"/>
        <v>1.641015522230992E-2</v>
      </c>
      <c r="H7" s="4">
        <v>0</v>
      </c>
    </row>
    <row r="8" spans="1:16" x14ac:dyDescent="0.25">
      <c r="A8" s="20">
        <v>41974</v>
      </c>
      <c r="B8" s="4">
        <v>1050972</v>
      </c>
      <c r="C8" s="22">
        <f t="shared" si="0"/>
        <v>1.0426185402554731</v>
      </c>
      <c r="D8" s="70">
        <v>0.09</v>
      </c>
      <c r="E8" s="77"/>
      <c r="F8" s="4">
        <v>96048</v>
      </c>
      <c r="G8" s="70">
        <f t="shared" si="1"/>
        <v>3.588183906558385E-2</v>
      </c>
      <c r="H8" s="4">
        <v>1984</v>
      </c>
    </row>
    <row r="9" spans="1:16" x14ac:dyDescent="0.25">
      <c r="A9" s="20">
        <v>42005</v>
      </c>
      <c r="B9" s="4">
        <v>1095574</v>
      </c>
      <c r="C9" s="22">
        <f t="shared" si="0"/>
        <v>1.0424388090263108</v>
      </c>
      <c r="D9" s="70">
        <v>0.09</v>
      </c>
      <c r="E9" s="77"/>
      <c r="F9" s="4">
        <v>103150</v>
      </c>
      <c r="G9" s="70">
        <f t="shared" si="1"/>
        <v>7.3942195568882221E-2</v>
      </c>
      <c r="H9" s="4">
        <f>1984+489</f>
        <v>2473</v>
      </c>
      <c r="I9" s="70">
        <f>(H9-H8)/H8</f>
        <v>0.24647177419354838</v>
      </c>
      <c r="J9" s="81"/>
    </row>
    <row r="10" spans="1:16" x14ac:dyDescent="0.25">
      <c r="A10" s="20">
        <v>42036</v>
      </c>
      <c r="B10" s="4">
        <v>1187973</v>
      </c>
      <c r="C10" s="22">
        <f t="shared" si="0"/>
        <v>1.084338438115545</v>
      </c>
      <c r="D10" s="70">
        <v>0.1</v>
      </c>
      <c r="E10" s="77"/>
      <c r="F10" s="4">
        <v>110166</v>
      </c>
      <c r="G10" s="70">
        <f t="shared" si="1"/>
        <v>6.801745031507514E-2</v>
      </c>
      <c r="H10" s="4">
        <f>2473+380</f>
        <v>2853</v>
      </c>
      <c r="I10" s="70">
        <f t="shared" ref="G10:I58" si="2">(H10-H9)/H9</f>
        <v>0.15365952284674483</v>
      </c>
      <c r="J10" s="81"/>
    </row>
    <row r="11" spans="1:16" x14ac:dyDescent="0.25">
      <c r="A11" s="20">
        <v>42064</v>
      </c>
      <c r="B11" s="4">
        <v>2921220</v>
      </c>
      <c r="C11" s="22">
        <f t="shared" si="0"/>
        <v>2.458995280195762</v>
      </c>
      <c r="D11" s="70">
        <v>4.3999999999999997E-2</v>
      </c>
      <c r="E11" s="77"/>
      <c r="F11" s="4">
        <v>114295</v>
      </c>
      <c r="G11" s="70">
        <f t="shared" si="1"/>
        <v>3.747980320607084E-2</v>
      </c>
      <c r="H11" s="4">
        <f>H10+450</f>
        <v>3303</v>
      </c>
      <c r="I11" s="70">
        <f t="shared" si="2"/>
        <v>0.15772870662460567</v>
      </c>
      <c r="J11" s="81"/>
      <c r="P11" s="74"/>
    </row>
    <row r="12" spans="1:16" x14ac:dyDescent="0.25">
      <c r="A12" s="20">
        <v>42095</v>
      </c>
      <c r="B12" s="4">
        <v>4136801</v>
      </c>
      <c r="D12" s="70">
        <v>4.1000000000000002E-2</v>
      </c>
      <c r="E12" s="77"/>
      <c r="F12" s="4">
        <v>120610</v>
      </c>
      <c r="G12" s="70">
        <f t="shared" si="1"/>
        <v>5.5251760794435452E-2</v>
      </c>
      <c r="H12" s="4">
        <v>3770</v>
      </c>
      <c r="I12" s="70">
        <f t="shared" si="2"/>
        <v>0.14138661822585527</v>
      </c>
      <c r="J12" s="81"/>
      <c r="P12" s="74"/>
    </row>
    <row r="13" spans="1:16" x14ac:dyDescent="0.25">
      <c r="A13" s="20">
        <v>42125</v>
      </c>
      <c r="B13" s="4">
        <v>5039862</v>
      </c>
      <c r="D13" s="70">
        <v>4.4999999999999998E-2</v>
      </c>
      <c r="E13" s="77"/>
      <c r="F13" s="4">
        <v>141971</v>
      </c>
      <c r="G13" s="70">
        <f t="shared" si="1"/>
        <v>0.17710803415968826</v>
      </c>
      <c r="H13" s="4">
        <v>4399</v>
      </c>
      <c r="I13" s="70">
        <f t="shared" si="2"/>
        <v>0.16684350132625994</v>
      </c>
      <c r="J13" s="81"/>
      <c r="P13" s="74"/>
    </row>
    <row r="14" spans="1:16" x14ac:dyDescent="0.25">
      <c r="A14" s="20">
        <v>42156</v>
      </c>
      <c r="B14" s="4">
        <v>6648888</v>
      </c>
      <c r="D14" s="70">
        <v>3.7999999999999999E-2</v>
      </c>
      <c r="E14" s="77"/>
      <c r="F14" s="4">
        <v>168737</v>
      </c>
      <c r="G14" s="70">
        <f t="shared" si="1"/>
        <v>0.18853146065041451</v>
      </c>
      <c r="H14" s="4">
        <v>5109</v>
      </c>
      <c r="I14" s="70">
        <f t="shared" si="2"/>
        <v>0.16140031825414866</v>
      </c>
      <c r="J14" s="81"/>
      <c r="P14" s="74"/>
    </row>
    <row r="15" spans="1:16" x14ac:dyDescent="0.25">
      <c r="A15" s="20">
        <v>42186</v>
      </c>
      <c r="B15" s="4">
        <v>6722703</v>
      </c>
      <c r="D15" s="70">
        <v>0.05</v>
      </c>
      <c r="E15" s="77"/>
      <c r="F15" s="4">
        <v>179417</v>
      </c>
      <c r="G15" s="70">
        <f t="shared" si="1"/>
        <v>6.3293764852996079E-2</v>
      </c>
      <c r="H15" s="4">
        <v>5552</v>
      </c>
      <c r="I15" s="70">
        <f t="shared" si="2"/>
        <v>8.6709727931101974E-2</v>
      </c>
      <c r="J15" s="81"/>
    </row>
    <row r="16" spans="1:16" x14ac:dyDescent="0.25">
      <c r="A16" s="20">
        <v>42217</v>
      </c>
      <c r="B16" s="4">
        <v>6773132</v>
      </c>
      <c r="D16" s="70">
        <v>0.05</v>
      </c>
      <c r="E16" s="77"/>
      <c r="F16" s="4">
        <v>184781</v>
      </c>
      <c r="G16" s="70">
        <f t="shared" si="1"/>
        <v>2.9896832518657653E-2</v>
      </c>
      <c r="H16" s="4">
        <v>5799</v>
      </c>
      <c r="I16" s="70">
        <f t="shared" si="2"/>
        <v>4.4488472622478389E-2</v>
      </c>
      <c r="J16" s="81"/>
    </row>
    <row r="17" spans="1:16" x14ac:dyDescent="0.25">
      <c r="A17" s="20">
        <v>42248</v>
      </c>
      <c r="B17" s="4">
        <v>6829231</v>
      </c>
      <c r="D17" s="70">
        <v>0.05</v>
      </c>
      <c r="E17" s="77"/>
      <c r="F17" s="4">
        <v>190446</v>
      </c>
      <c r="G17" s="70">
        <f t="shared" si="1"/>
        <v>3.065791396301568E-2</v>
      </c>
      <c r="H17" s="4">
        <v>6785</v>
      </c>
      <c r="I17" s="70">
        <f t="shared" si="2"/>
        <v>0.17002931539920677</v>
      </c>
      <c r="J17" s="81"/>
    </row>
    <row r="18" spans="1:16" x14ac:dyDescent="0.25">
      <c r="A18" s="20">
        <v>42278</v>
      </c>
      <c r="B18" s="4">
        <v>6885166</v>
      </c>
      <c r="D18" s="70">
        <v>0.05</v>
      </c>
      <c r="E18" s="77"/>
      <c r="F18" s="4">
        <v>196113</v>
      </c>
      <c r="G18" s="70">
        <f t="shared" si="1"/>
        <v>2.9756466399924388E-2</v>
      </c>
      <c r="H18" s="4">
        <v>8036</v>
      </c>
      <c r="I18" s="70">
        <f t="shared" si="2"/>
        <v>0.18437730287398674</v>
      </c>
      <c r="J18" s="81"/>
    </row>
    <row r="19" spans="1:16" x14ac:dyDescent="0.25">
      <c r="A19" s="20">
        <v>42309</v>
      </c>
      <c r="B19" s="4">
        <v>6934491</v>
      </c>
      <c r="D19" s="70">
        <v>0.05</v>
      </c>
      <c r="E19" s="77"/>
      <c r="F19" s="4">
        <v>200947</v>
      </c>
      <c r="G19" s="70">
        <f t="shared" si="1"/>
        <v>2.4649054371714267E-2</v>
      </c>
      <c r="H19" s="4">
        <v>8993</v>
      </c>
      <c r="I19" s="70">
        <f t="shared" si="2"/>
        <v>0.11908909905425585</v>
      </c>
      <c r="J19" s="81"/>
    </row>
    <row r="20" spans="1:16" x14ac:dyDescent="0.25">
      <c r="A20" s="20">
        <v>42339</v>
      </c>
      <c r="B20" s="4">
        <v>6984050</v>
      </c>
      <c r="D20" s="70">
        <v>0.05</v>
      </c>
      <c r="E20" s="77"/>
      <c r="F20" s="4">
        <v>205725</v>
      </c>
      <c r="G20" s="70">
        <f t="shared" si="1"/>
        <v>2.3777413944970564E-2</v>
      </c>
      <c r="H20" s="4">
        <v>10193</v>
      </c>
      <c r="I20" s="70">
        <f t="shared" si="2"/>
        <v>0.13343711775825642</v>
      </c>
      <c r="J20" s="81"/>
    </row>
    <row r="21" spans="1:16" x14ac:dyDescent="0.25">
      <c r="A21" s="20">
        <v>42370</v>
      </c>
      <c r="B21" s="4">
        <v>7037374</v>
      </c>
      <c r="C21" s="22"/>
      <c r="D21" s="70">
        <v>0.06</v>
      </c>
      <c r="E21" s="77"/>
      <c r="F21" s="4">
        <v>216873</v>
      </c>
      <c r="G21" s="70">
        <f t="shared" si="1"/>
        <v>5.4188844331024423E-2</v>
      </c>
      <c r="H21" s="4">
        <v>13030</v>
      </c>
      <c r="I21" s="70">
        <f t="shared" si="2"/>
        <v>0.27832826449524184</v>
      </c>
      <c r="J21" s="81"/>
    </row>
    <row r="22" spans="1:16" x14ac:dyDescent="0.25">
      <c r="A22" s="20">
        <v>42401</v>
      </c>
      <c r="B22" s="4">
        <v>7242879</v>
      </c>
      <c r="C22" s="22"/>
      <c r="D22" s="70">
        <v>0.06</v>
      </c>
      <c r="E22" s="77"/>
      <c r="F22" s="4">
        <v>223913</v>
      </c>
      <c r="G22" s="70">
        <f t="shared" si="2"/>
        <v>3.246139445666358E-2</v>
      </c>
      <c r="H22" s="4">
        <v>14042</v>
      </c>
      <c r="I22" s="70">
        <f t="shared" si="2"/>
        <v>7.7666922486569451E-2</v>
      </c>
      <c r="J22" s="81"/>
    </row>
    <row r="23" spans="1:16" s="34" customFormat="1" x14ac:dyDescent="0.25">
      <c r="A23" s="20">
        <v>42430</v>
      </c>
      <c r="B23" s="53">
        <v>8154831</v>
      </c>
      <c r="C23" s="33"/>
      <c r="D23" s="70">
        <v>0.06</v>
      </c>
      <c r="E23" s="78"/>
      <c r="F23" s="32">
        <v>230800</v>
      </c>
      <c r="G23" s="70">
        <f t="shared" si="2"/>
        <v>3.0757481700481884E-2</v>
      </c>
      <c r="H23" s="32">
        <v>16691</v>
      </c>
      <c r="I23" s="70">
        <f t="shared" si="2"/>
        <v>0.18864834069220909</v>
      </c>
      <c r="J23" s="81"/>
      <c r="L23" s="71"/>
      <c r="N23" s="71"/>
      <c r="P23" s="71"/>
    </row>
    <row r="24" spans="1:16" s="34" customFormat="1" x14ac:dyDescent="0.25">
      <c r="A24" s="20">
        <v>42461</v>
      </c>
      <c r="B24" s="32">
        <v>9382031</v>
      </c>
      <c r="C24" s="33"/>
      <c r="D24" s="70">
        <v>0.06</v>
      </c>
      <c r="E24" s="78"/>
      <c r="F24" s="32">
        <v>241677</v>
      </c>
      <c r="G24" s="70">
        <f t="shared" si="2"/>
        <v>4.7127383015597921E-2</v>
      </c>
      <c r="H24" s="32">
        <v>19830</v>
      </c>
      <c r="I24" s="70">
        <f t="shared" si="2"/>
        <v>0.18806542448025881</v>
      </c>
      <c r="J24" s="81"/>
      <c r="L24" s="71"/>
      <c r="N24" s="71"/>
      <c r="P24" s="71"/>
    </row>
    <row r="25" spans="1:16" s="34" customFormat="1" x14ac:dyDescent="0.25">
      <c r="A25" s="20">
        <v>42491</v>
      </c>
      <c r="B25" s="32">
        <v>10218058</v>
      </c>
      <c r="C25" s="33"/>
      <c r="D25" s="70">
        <v>0.06</v>
      </c>
      <c r="E25" s="78"/>
      <c r="F25" s="32">
        <v>259727</v>
      </c>
      <c r="G25" s="70">
        <f t="shared" si="2"/>
        <v>7.4686461682328065E-2</v>
      </c>
      <c r="H25" s="32">
        <v>21787</v>
      </c>
      <c r="I25" s="70">
        <f t="shared" si="2"/>
        <v>9.8688855269793249E-2</v>
      </c>
      <c r="J25" s="81"/>
      <c r="L25" s="71"/>
      <c r="N25" s="71"/>
      <c r="P25" s="71"/>
    </row>
    <row r="26" spans="1:16" s="34" customFormat="1" x14ac:dyDescent="0.25">
      <c r="A26" s="20">
        <v>42522</v>
      </c>
      <c r="B26" s="32">
        <v>11052547</v>
      </c>
      <c r="C26" s="35"/>
      <c r="D26" s="70">
        <v>0.06</v>
      </c>
      <c r="E26" s="78"/>
      <c r="F26" s="32">
        <v>280347</v>
      </c>
      <c r="G26" s="70">
        <f t="shared" si="2"/>
        <v>7.9391052913251228E-2</v>
      </c>
      <c r="H26" s="55">
        <v>23793</v>
      </c>
      <c r="I26" s="70">
        <f t="shared" si="2"/>
        <v>9.2073254693165643E-2</v>
      </c>
      <c r="J26" s="81"/>
      <c r="L26" s="71"/>
      <c r="N26" s="71"/>
      <c r="P26" s="71"/>
    </row>
    <row r="27" spans="1:16" s="34" customFormat="1" x14ac:dyDescent="0.25">
      <c r="A27" s="20">
        <v>42552</v>
      </c>
      <c r="B27" s="55">
        <v>11438615</v>
      </c>
      <c r="C27" s="35"/>
      <c r="D27" s="70">
        <v>0.06</v>
      </c>
      <c r="E27" s="78"/>
      <c r="F27" s="32">
        <v>287801</v>
      </c>
      <c r="G27" s="70">
        <f t="shared" si="2"/>
        <v>2.6588477850663643E-2</v>
      </c>
      <c r="H27" s="55">
        <v>24747</v>
      </c>
      <c r="I27" s="70">
        <f t="shared" si="2"/>
        <v>4.0095826503593494E-2</v>
      </c>
      <c r="J27" s="81"/>
      <c r="L27" s="71"/>
      <c r="N27" s="71"/>
      <c r="P27" s="71"/>
    </row>
    <row r="28" spans="1:16" s="34" customFormat="1" x14ac:dyDescent="0.25">
      <c r="A28" s="20">
        <v>42583</v>
      </c>
      <c r="B28" s="55">
        <v>11487958</v>
      </c>
      <c r="C28" s="35"/>
      <c r="D28" s="70">
        <v>0.06</v>
      </c>
      <c r="E28" s="78"/>
      <c r="F28" s="32">
        <v>291677</v>
      </c>
      <c r="G28" s="70">
        <f t="shared" si="2"/>
        <v>1.3467639097848861E-2</v>
      </c>
      <c r="H28" s="55">
        <v>25664</v>
      </c>
      <c r="I28" s="70">
        <f t="shared" si="2"/>
        <v>3.7054996565240229E-2</v>
      </c>
      <c r="J28" s="81"/>
      <c r="K28" s="38"/>
      <c r="L28" s="72"/>
      <c r="N28" s="71"/>
      <c r="P28" s="71"/>
    </row>
    <row r="29" spans="1:16" s="34" customFormat="1" x14ac:dyDescent="0.25">
      <c r="A29" s="20">
        <v>42614</v>
      </c>
      <c r="B29" s="55">
        <v>11562518</v>
      </c>
      <c r="C29" s="35"/>
      <c r="D29" s="70">
        <v>7.0000000000000007E-2</v>
      </c>
      <c r="E29" s="78"/>
      <c r="F29" s="32">
        <v>297190</v>
      </c>
      <c r="G29" s="70">
        <f t="shared" si="2"/>
        <v>1.8901044648703874E-2</v>
      </c>
      <c r="H29" s="55">
        <v>26582</v>
      </c>
      <c r="I29" s="70">
        <f t="shared" si="2"/>
        <v>3.5769950124688282E-2</v>
      </c>
      <c r="J29" s="81"/>
      <c r="K29" s="38"/>
      <c r="L29" s="72"/>
      <c r="N29" s="71"/>
      <c r="P29" s="71"/>
    </row>
    <row r="30" spans="1:16" s="34" customFormat="1" x14ac:dyDescent="0.25">
      <c r="A30" s="20">
        <v>42644</v>
      </c>
      <c r="B30" s="55">
        <v>12040049</v>
      </c>
      <c r="C30" s="35"/>
      <c r="D30" s="70">
        <v>7.0000000000000007E-2</v>
      </c>
      <c r="E30" s="78"/>
      <c r="F30" s="32">
        <v>304726</v>
      </c>
      <c r="G30" s="70">
        <f t="shared" si="2"/>
        <v>2.5357515394192266E-2</v>
      </c>
      <c r="H30" s="55">
        <v>27449</v>
      </c>
      <c r="I30" s="70">
        <f t="shared" si="2"/>
        <v>3.2616055977729291E-2</v>
      </c>
      <c r="J30" s="81"/>
      <c r="K30" s="38"/>
      <c r="L30" s="72"/>
      <c r="N30" s="71"/>
      <c r="P30" s="71"/>
    </row>
    <row r="31" spans="1:16" s="34" customFormat="1" x14ac:dyDescent="0.25">
      <c r="A31" s="20">
        <v>42675</v>
      </c>
      <c r="B31" s="55">
        <v>12416738</v>
      </c>
      <c r="C31" s="35"/>
      <c r="D31" s="70">
        <v>7.0000000000000007E-2</v>
      </c>
      <c r="E31" s="78"/>
      <c r="F31" s="32">
        <v>312736</v>
      </c>
      <c r="G31" s="70">
        <f t="shared" si="2"/>
        <v>2.6285909308690431E-2</v>
      </c>
      <c r="H31" s="55">
        <v>29014</v>
      </c>
      <c r="I31" s="70">
        <f t="shared" si="2"/>
        <v>5.701482749826952E-2</v>
      </c>
      <c r="J31" s="81"/>
      <c r="K31" s="38"/>
      <c r="L31" s="72"/>
      <c r="N31" s="71"/>
      <c r="P31" s="71"/>
    </row>
    <row r="32" spans="1:16" s="34" customFormat="1" x14ac:dyDescent="0.25">
      <c r="A32" s="20">
        <v>42705</v>
      </c>
      <c r="B32" s="55">
        <v>12566019</v>
      </c>
      <c r="C32" s="35"/>
      <c r="D32" s="70">
        <v>7.0000000000000007E-2</v>
      </c>
      <c r="E32" s="78"/>
      <c r="F32" s="32">
        <v>319755</v>
      </c>
      <c r="G32" s="70">
        <f t="shared" si="2"/>
        <v>2.2443850404174768E-2</v>
      </c>
      <c r="H32" s="55">
        <v>29923</v>
      </c>
      <c r="I32" s="70">
        <f t="shared" si="2"/>
        <v>3.1329702902047285E-2</v>
      </c>
      <c r="J32" s="81"/>
      <c r="K32" s="38"/>
      <c r="L32" s="72"/>
      <c r="N32" s="71"/>
      <c r="P32" s="71"/>
    </row>
    <row r="33" spans="1:16" s="34" customFormat="1" x14ac:dyDescent="0.25">
      <c r="A33" s="20">
        <v>42736</v>
      </c>
      <c r="B33" s="55">
        <v>12766949</v>
      </c>
      <c r="C33" s="35"/>
      <c r="D33" s="70">
        <v>7.0000000000000007E-2</v>
      </c>
      <c r="E33" s="78"/>
      <c r="F33" s="32">
        <v>327592</v>
      </c>
      <c r="G33" s="70">
        <f t="shared" si="2"/>
        <v>2.4509390001720067E-2</v>
      </c>
      <c r="H33" s="55">
        <v>30754</v>
      </c>
      <c r="I33" s="70">
        <f t="shared" si="2"/>
        <v>2.7771279617685392E-2</v>
      </c>
      <c r="J33" s="81"/>
      <c r="K33" s="38"/>
      <c r="L33" s="72"/>
      <c r="N33" s="71"/>
      <c r="P33" s="71"/>
    </row>
    <row r="34" spans="1:16" x14ac:dyDescent="0.25">
      <c r="A34" s="20">
        <v>42767</v>
      </c>
      <c r="B34" s="55">
        <v>13121628</v>
      </c>
      <c r="D34" s="70">
        <v>7.0000000000000007E-2</v>
      </c>
      <c r="E34" s="78"/>
      <c r="F34" s="55">
        <v>333419</v>
      </c>
      <c r="G34" s="70">
        <f t="shared" si="2"/>
        <v>1.778736965493663E-2</v>
      </c>
      <c r="H34" s="55">
        <v>31341</v>
      </c>
      <c r="I34" s="70">
        <f t="shared" si="2"/>
        <v>1.9086948039279444E-2</v>
      </c>
      <c r="J34" s="81"/>
    </row>
    <row r="35" spans="1:16" x14ac:dyDescent="0.25">
      <c r="A35" s="20">
        <v>42795</v>
      </c>
      <c r="B35" s="55">
        <v>15322647</v>
      </c>
      <c r="D35" s="70">
        <v>0.06</v>
      </c>
      <c r="E35" s="78"/>
      <c r="F35" s="55">
        <v>340429</v>
      </c>
      <c r="G35" s="70">
        <f t="shared" si="2"/>
        <v>2.1024596678653588E-2</v>
      </c>
      <c r="H35" s="55">
        <v>32335</v>
      </c>
      <c r="I35" s="70">
        <f t="shared" si="2"/>
        <v>3.1715644044542295E-2</v>
      </c>
      <c r="J35" s="81"/>
      <c r="K35" s="55">
        <v>65233</v>
      </c>
      <c r="L35" s="70">
        <f>K35/(K35+M35+O35)</f>
        <v>0.75257268112598064</v>
      </c>
      <c r="M35" s="55">
        <v>21447</v>
      </c>
      <c r="N35" s="70">
        <f>M35/(K35+M35+O35)</f>
        <v>0.24742731887401939</v>
      </c>
      <c r="O35" s="55"/>
      <c r="P35" s="70">
        <f>O35/(K35+M35+O35)</f>
        <v>0</v>
      </c>
    </row>
    <row r="36" spans="1:16" x14ac:dyDescent="0.25">
      <c r="A36" s="20">
        <v>42826</v>
      </c>
      <c r="B36" s="55">
        <v>17692642</v>
      </c>
      <c r="D36" s="70">
        <v>7.0000000000000007E-2</v>
      </c>
      <c r="E36" s="78"/>
      <c r="F36" s="55">
        <v>350915</v>
      </c>
      <c r="G36" s="70">
        <f t="shared" si="2"/>
        <v>3.0802311201454637E-2</v>
      </c>
      <c r="H36" s="55">
        <v>33974</v>
      </c>
      <c r="I36" s="70">
        <f t="shared" si="2"/>
        <v>5.0688108860368022E-2</v>
      </c>
      <c r="J36" s="81"/>
      <c r="K36" s="55">
        <v>123396</v>
      </c>
      <c r="L36" s="70">
        <f t="shared" ref="L36:L57" si="3">K36/(K36+M36+O36)</f>
        <v>0.75213946117274166</v>
      </c>
      <c r="M36" s="55">
        <v>38430</v>
      </c>
      <c r="N36" s="70">
        <f t="shared" ref="N36:N57" si="4">M36/(K36+M36+O36)</f>
        <v>0.23424356942581981</v>
      </c>
      <c r="O36" s="55">
        <v>2234</v>
      </c>
      <c r="P36" s="70">
        <f t="shared" ref="P36:P57" si="5">O36/(K36+M36+O36)</f>
        <v>1.3616969401438498E-2</v>
      </c>
    </row>
    <row r="37" spans="1:16" x14ac:dyDescent="0.25">
      <c r="A37" s="20">
        <v>42856</v>
      </c>
      <c r="B37" s="55">
        <v>20074255</v>
      </c>
      <c r="D37" s="70">
        <v>7.0000000000000007E-2</v>
      </c>
      <c r="E37" s="78"/>
      <c r="F37" s="55">
        <v>363685</v>
      </c>
      <c r="G37" s="70">
        <f t="shared" si="2"/>
        <v>3.6390578915121895E-2</v>
      </c>
      <c r="H37" s="55">
        <v>35176</v>
      </c>
      <c r="I37" s="70">
        <f t="shared" si="2"/>
        <v>3.5379996467887205E-2</v>
      </c>
      <c r="J37" s="81"/>
      <c r="K37" s="55">
        <v>109477</v>
      </c>
      <c r="L37" s="70">
        <f t="shared" si="3"/>
        <v>0.76702164926784844</v>
      </c>
      <c r="M37" s="55">
        <v>30881</v>
      </c>
      <c r="N37" s="70">
        <f t="shared" si="4"/>
        <v>0.21635956000840748</v>
      </c>
      <c r="O37" s="55">
        <v>2372</v>
      </c>
      <c r="P37" s="70">
        <f t="shared" si="5"/>
        <v>1.6618790723744132E-2</v>
      </c>
    </row>
    <row r="38" spans="1:16" x14ac:dyDescent="0.25">
      <c r="A38" s="20">
        <v>42887</v>
      </c>
      <c r="B38" s="55">
        <v>21550933</v>
      </c>
      <c r="D38" s="70">
        <v>7.0000000000000007E-2</v>
      </c>
      <c r="E38" s="78"/>
      <c r="F38" s="55">
        <v>391125</v>
      </c>
      <c r="G38" s="70">
        <f t="shared" si="2"/>
        <v>7.5449908574728136E-2</v>
      </c>
      <c r="H38" s="55">
        <v>36260</v>
      </c>
      <c r="I38" s="70">
        <f t="shared" si="2"/>
        <v>3.0816465772117354E-2</v>
      </c>
      <c r="J38" s="81"/>
      <c r="K38" s="55">
        <v>91645</v>
      </c>
      <c r="L38" s="70">
        <f t="shared" si="3"/>
        <v>0.78784257762800458</v>
      </c>
      <c r="M38" s="55">
        <v>23173</v>
      </c>
      <c r="N38" s="70">
        <f t="shared" si="4"/>
        <v>0.19921082493724424</v>
      </c>
      <c r="O38" s="55">
        <v>1506</v>
      </c>
      <c r="P38" s="70">
        <f t="shared" si="5"/>
        <v>1.2946597434751211E-2</v>
      </c>
    </row>
    <row r="39" spans="1:16" x14ac:dyDescent="0.25">
      <c r="A39" s="20">
        <v>42917</v>
      </c>
      <c r="B39" s="55">
        <v>21824710</v>
      </c>
      <c r="D39" s="70">
        <v>7.0000000000000007E-2</v>
      </c>
      <c r="E39" s="78"/>
      <c r="F39" s="55">
        <v>399970</v>
      </c>
      <c r="G39" s="70">
        <f t="shared" si="2"/>
        <v>2.2614253755193353E-2</v>
      </c>
      <c r="H39" s="55">
        <v>36786</v>
      </c>
      <c r="I39" s="70">
        <f t="shared" si="2"/>
        <v>1.450634307777165E-2</v>
      </c>
      <c r="J39" s="81"/>
      <c r="K39" s="55">
        <v>40916</v>
      </c>
      <c r="L39" s="70">
        <f t="shared" si="3"/>
        <v>0.79798728400358854</v>
      </c>
      <c r="M39" s="55">
        <v>9719</v>
      </c>
      <c r="N39" s="70">
        <f t="shared" si="4"/>
        <v>0.18955025939072434</v>
      </c>
      <c r="O39" s="55">
        <v>639</v>
      </c>
      <c r="P39" s="70">
        <f t="shared" si="5"/>
        <v>1.2462456605687093E-2</v>
      </c>
    </row>
    <row r="40" spans="1:16" x14ac:dyDescent="0.25">
      <c r="A40" s="20">
        <v>42948</v>
      </c>
      <c r="B40" s="55">
        <v>22088608</v>
      </c>
      <c r="D40" s="70">
        <v>7.0000000000000007E-2</v>
      </c>
      <c r="E40" s="78"/>
      <c r="F40" s="55">
        <v>406085</v>
      </c>
      <c r="G40" s="70">
        <f t="shared" si="2"/>
        <v>1.5288646648498638E-2</v>
      </c>
      <c r="H40" s="55">
        <v>37302</v>
      </c>
      <c r="I40" s="70">
        <f t="shared" si="2"/>
        <v>1.4027075517860055E-2</v>
      </c>
      <c r="J40" s="81"/>
      <c r="K40" s="55">
        <v>31893</v>
      </c>
      <c r="L40" s="70">
        <f t="shared" si="3"/>
        <v>0.82257814917982053</v>
      </c>
      <c r="M40" s="55">
        <v>6227</v>
      </c>
      <c r="N40" s="70">
        <f t="shared" si="4"/>
        <v>0.1606055916640875</v>
      </c>
      <c r="O40" s="55">
        <v>652</v>
      </c>
      <c r="P40" s="70">
        <f t="shared" si="5"/>
        <v>1.6816259156092025E-2</v>
      </c>
    </row>
    <row r="41" spans="1:16" x14ac:dyDescent="0.25">
      <c r="A41" s="20">
        <v>42979</v>
      </c>
      <c r="B41" s="55">
        <v>23203711</v>
      </c>
      <c r="D41" s="70">
        <v>7.0000000000000007E-2</v>
      </c>
      <c r="E41" s="78"/>
      <c r="F41" s="55">
        <v>412875</v>
      </c>
      <c r="G41" s="70">
        <f t="shared" si="2"/>
        <v>1.6720637304997722E-2</v>
      </c>
      <c r="H41" s="55">
        <v>37970</v>
      </c>
      <c r="I41" s="70">
        <f t="shared" si="2"/>
        <v>1.7907886976569622E-2</v>
      </c>
      <c r="J41" s="81"/>
      <c r="K41" s="55">
        <v>56251</v>
      </c>
      <c r="L41" s="70">
        <f t="shared" si="3"/>
        <v>0.78547490714106183</v>
      </c>
      <c r="M41" s="55">
        <v>14124</v>
      </c>
      <c r="N41" s="70">
        <f t="shared" si="4"/>
        <v>0.19722400647918004</v>
      </c>
      <c r="O41" s="55">
        <v>1239</v>
      </c>
      <c r="P41" s="70">
        <f t="shared" si="5"/>
        <v>1.7301086379758149E-2</v>
      </c>
    </row>
    <row r="42" spans="1:16" x14ac:dyDescent="0.25">
      <c r="A42" s="20">
        <v>43009</v>
      </c>
      <c r="B42" s="55">
        <v>23533016</v>
      </c>
      <c r="D42" s="70">
        <v>7.0000000000000007E-2</v>
      </c>
      <c r="E42" s="78"/>
      <c r="F42" s="55">
        <v>419368</v>
      </c>
      <c r="G42" s="70">
        <f t="shared" si="2"/>
        <v>1.5726309415682711E-2</v>
      </c>
      <c r="H42" s="55">
        <v>38683</v>
      </c>
      <c r="I42" s="70">
        <f t="shared" si="2"/>
        <v>1.8777982617856202E-2</v>
      </c>
      <c r="J42" s="81"/>
      <c r="K42" s="55">
        <v>59819</v>
      </c>
      <c r="L42" s="70">
        <f t="shared" si="3"/>
        <v>0.79377653927813163</v>
      </c>
      <c r="M42" s="55">
        <v>14065</v>
      </c>
      <c r="N42" s="70">
        <f t="shared" si="4"/>
        <v>0.18663747346072188</v>
      </c>
      <c r="O42" s="55">
        <v>1476</v>
      </c>
      <c r="P42" s="70">
        <f t="shared" si="5"/>
        <v>1.9585987261146496E-2</v>
      </c>
    </row>
    <row r="43" spans="1:16" x14ac:dyDescent="0.25">
      <c r="A43" s="20">
        <v>43040</v>
      </c>
      <c r="B43" s="55">
        <v>23812592</v>
      </c>
      <c r="D43" s="70">
        <v>7.0000000000000007E-2</v>
      </c>
      <c r="E43" s="78"/>
      <c r="F43" s="55">
        <v>425005</v>
      </c>
      <c r="G43" s="70">
        <f t="shared" si="2"/>
        <v>1.3441655061902672E-2</v>
      </c>
      <c r="H43" s="55">
        <v>39656</v>
      </c>
      <c r="I43" s="70">
        <f t="shared" si="2"/>
        <v>2.5153168058320192E-2</v>
      </c>
      <c r="J43" s="81"/>
      <c r="K43" s="55">
        <v>37174</v>
      </c>
      <c r="L43" s="70">
        <f t="shared" si="3"/>
        <v>0.83038845578216092</v>
      </c>
      <c r="M43" s="55">
        <v>6706</v>
      </c>
      <c r="N43" s="70">
        <f t="shared" si="4"/>
        <v>0.14979784216052003</v>
      </c>
      <c r="O43" s="55">
        <v>887</v>
      </c>
      <c r="P43" s="70">
        <f t="shared" si="5"/>
        <v>1.9813702057319006E-2</v>
      </c>
    </row>
    <row r="44" spans="1:16" x14ac:dyDescent="0.25">
      <c r="A44" s="20">
        <v>43070</v>
      </c>
      <c r="B44" s="55">
        <v>24528087</v>
      </c>
      <c r="D44" s="70">
        <v>7.0000000000000007E-2</v>
      </c>
      <c r="E44" s="78"/>
      <c r="F44" s="55">
        <v>428909</v>
      </c>
      <c r="G44" s="70">
        <f t="shared" si="2"/>
        <v>9.1857742850084117E-3</v>
      </c>
      <c r="H44" s="55">
        <v>40286</v>
      </c>
      <c r="I44" s="70">
        <f t="shared" si="2"/>
        <v>1.5886624974783135E-2</v>
      </c>
      <c r="J44" s="81"/>
      <c r="K44" s="55">
        <v>32690</v>
      </c>
      <c r="L44" s="70">
        <f t="shared" si="3"/>
        <v>0.8292744799594115</v>
      </c>
      <c r="M44" s="55">
        <v>5780</v>
      </c>
      <c r="N44" s="70">
        <f t="shared" si="4"/>
        <v>0.14662607813292744</v>
      </c>
      <c r="O44" s="55">
        <v>950</v>
      </c>
      <c r="P44" s="70">
        <f t="shared" si="5"/>
        <v>2.4099441907661084E-2</v>
      </c>
    </row>
    <row r="45" spans="1:16" x14ac:dyDescent="0.25">
      <c r="A45" s="20">
        <v>43101</v>
      </c>
      <c r="B45" s="55">
        <v>28938690</v>
      </c>
      <c r="D45" s="70">
        <v>7.0000000000000007E-2</v>
      </c>
      <c r="F45" s="55">
        <v>435348</v>
      </c>
      <c r="G45" s="70">
        <f t="shared" si="2"/>
        <v>1.501250848081994E-2</v>
      </c>
      <c r="H45" s="55">
        <v>41588</v>
      </c>
      <c r="I45" s="70">
        <f t="shared" si="2"/>
        <v>3.2318919723973591E-2</v>
      </c>
      <c r="K45" s="55">
        <v>92458</v>
      </c>
      <c r="L45" s="70">
        <f t="shared" si="3"/>
        <v>0.71622343927926813</v>
      </c>
      <c r="M45" s="55">
        <v>26416</v>
      </c>
      <c r="N45" s="70">
        <f t="shared" si="4"/>
        <v>0.20463084180926633</v>
      </c>
      <c r="O45" s="55">
        <v>10217</v>
      </c>
      <c r="P45" s="70">
        <f t="shared" si="5"/>
        <v>7.914571891146556E-2</v>
      </c>
    </row>
    <row r="46" spans="1:16" x14ac:dyDescent="0.25">
      <c r="A46" s="20">
        <v>43132</v>
      </c>
      <c r="B46" s="55">
        <v>29357093</v>
      </c>
      <c r="D46" s="70">
        <v>7.0000000000000007E-2</v>
      </c>
      <c r="F46" s="55">
        <v>441109</v>
      </c>
      <c r="G46" s="70">
        <f t="shared" si="2"/>
        <v>1.3233091687569485E-2</v>
      </c>
      <c r="H46" s="55">
        <v>42790</v>
      </c>
      <c r="I46" s="70">
        <f t="shared" si="2"/>
        <v>2.8902568048475522E-2</v>
      </c>
      <c r="K46" s="55">
        <v>67659</v>
      </c>
      <c r="L46" s="70">
        <f t="shared" si="3"/>
        <v>0.72020565443242779</v>
      </c>
      <c r="M46" s="55">
        <v>15812</v>
      </c>
      <c r="N46" s="70">
        <f t="shared" si="4"/>
        <v>0.16831303755428767</v>
      </c>
      <c r="O46" s="55">
        <v>10473</v>
      </c>
      <c r="P46" s="70">
        <f t="shared" si="5"/>
        <v>0.11148130801328451</v>
      </c>
    </row>
    <row r="47" spans="1:16" x14ac:dyDescent="0.25">
      <c r="A47" s="20">
        <v>43160</v>
      </c>
      <c r="B47" s="55">
        <v>29768902</v>
      </c>
      <c r="D47" s="70">
        <v>7.0000000000000007E-2</v>
      </c>
      <c r="F47" s="55">
        <v>446502</v>
      </c>
      <c r="G47" s="70">
        <f t="shared" si="2"/>
        <v>1.2226003096740261E-2</v>
      </c>
      <c r="H47" s="55">
        <v>43906</v>
      </c>
      <c r="I47" s="70">
        <f t="shared" ref="I47:I58" si="6">(H47-H46)/H46</f>
        <v>2.6080860014021968E-2</v>
      </c>
      <c r="K47" s="55">
        <v>52306</v>
      </c>
      <c r="L47" s="70">
        <f t="shared" si="3"/>
        <v>0.71100780251746731</v>
      </c>
      <c r="M47" s="55">
        <v>11751</v>
      </c>
      <c r="N47" s="70">
        <f t="shared" si="4"/>
        <v>0.15973411630372727</v>
      </c>
      <c r="O47" s="55">
        <v>9509</v>
      </c>
      <c r="P47" s="70">
        <f t="shared" si="5"/>
        <v>0.12925808117880544</v>
      </c>
    </row>
    <row r="48" spans="1:16" x14ac:dyDescent="0.25">
      <c r="A48" s="20">
        <v>43191</v>
      </c>
      <c r="B48" s="55">
        <v>31875372</v>
      </c>
      <c r="D48" s="70">
        <v>7.0000000000000007E-2</v>
      </c>
      <c r="F48" s="55">
        <v>452983</v>
      </c>
      <c r="G48" s="70">
        <f t="shared" si="2"/>
        <v>1.4515052564154248E-2</v>
      </c>
      <c r="H48" s="55">
        <v>44935</v>
      </c>
      <c r="I48" s="70">
        <f t="shared" si="6"/>
        <v>2.343643237826265E-2</v>
      </c>
      <c r="K48" s="55">
        <v>116216</v>
      </c>
      <c r="L48" s="70">
        <f t="shared" si="3"/>
        <v>0.6684997066369085</v>
      </c>
      <c r="M48" s="55">
        <v>32384</v>
      </c>
      <c r="N48" s="70">
        <f t="shared" si="4"/>
        <v>0.18627981086708925</v>
      </c>
      <c r="O48" s="55">
        <v>25246</v>
      </c>
      <c r="P48" s="70">
        <f t="shared" si="5"/>
        <v>0.1452204824960022</v>
      </c>
    </row>
    <row r="49" spans="1:16" x14ac:dyDescent="0.25">
      <c r="A49" s="20">
        <v>43221</v>
      </c>
      <c r="B49" s="55">
        <v>32861402</v>
      </c>
      <c r="D49" s="70">
        <v>7.0000000000000007E-2</v>
      </c>
      <c r="F49" s="55">
        <v>472742</v>
      </c>
      <c r="G49" s="70">
        <f t="shared" si="2"/>
        <v>4.361973848908237E-2</v>
      </c>
      <c r="H49" s="55">
        <v>45901</v>
      </c>
      <c r="I49" s="70">
        <f t="shared" si="6"/>
        <v>2.1497718927339489E-2</v>
      </c>
      <c r="K49" s="55">
        <v>90409</v>
      </c>
      <c r="L49" s="70">
        <f t="shared" si="3"/>
        <v>0.69616607760247018</v>
      </c>
      <c r="M49" s="55">
        <v>18904</v>
      </c>
      <c r="N49" s="70">
        <f t="shared" si="4"/>
        <v>0.14556430809982521</v>
      </c>
      <c r="O49" s="55">
        <v>20554</v>
      </c>
      <c r="P49" s="70">
        <f t="shared" si="5"/>
        <v>0.15826961429770459</v>
      </c>
    </row>
    <row r="50" spans="1:16" x14ac:dyDescent="0.25">
      <c r="A50" s="20">
        <v>43252</v>
      </c>
      <c r="B50" s="55">
        <v>34109083</v>
      </c>
      <c r="D50" s="70">
        <v>0.08</v>
      </c>
      <c r="F50" s="55">
        <v>486482</v>
      </c>
      <c r="G50" s="70">
        <f t="shared" si="2"/>
        <v>2.9064479145072788E-2</v>
      </c>
      <c r="H50" s="55">
        <v>48891</v>
      </c>
      <c r="I50" s="70">
        <f t="shared" si="6"/>
        <v>6.5140193024117124E-2</v>
      </c>
      <c r="K50" s="55">
        <v>62854</v>
      </c>
      <c r="L50" s="70">
        <f t="shared" si="3"/>
        <v>0.67857836892449208</v>
      </c>
      <c r="M50" s="55">
        <v>12911</v>
      </c>
      <c r="N50" s="70">
        <f t="shared" si="4"/>
        <v>0.1393885086260877</v>
      </c>
      <c r="O50" s="55">
        <v>16861</v>
      </c>
      <c r="P50" s="70">
        <f t="shared" si="5"/>
        <v>0.18203312244942024</v>
      </c>
    </row>
    <row r="51" spans="1:16" x14ac:dyDescent="0.25">
      <c r="A51" s="20">
        <v>43282</v>
      </c>
      <c r="B51" s="55">
        <v>34609875</v>
      </c>
      <c r="D51" s="70">
        <v>0.08</v>
      </c>
      <c r="F51" s="55">
        <v>494156</v>
      </c>
      <c r="G51" s="70">
        <f t="shared" si="2"/>
        <v>1.5774478809082351E-2</v>
      </c>
      <c r="H51" s="55">
        <v>50934</v>
      </c>
      <c r="I51" s="70">
        <f t="shared" si="6"/>
        <v>4.1786831932257469E-2</v>
      </c>
      <c r="K51" s="55">
        <v>37982</v>
      </c>
      <c r="L51" s="70">
        <f t="shared" si="3"/>
        <v>0.65865501335275556</v>
      </c>
      <c r="M51" s="55">
        <v>7513</v>
      </c>
      <c r="N51" s="70">
        <f t="shared" si="4"/>
        <v>0.13028474317622168</v>
      </c>
      <c r="O51" s="55">
        <v>12171</v>
      </c>
      <c r="P51" s="70">
        <f t="shared" si="5"/>
        <v>0.21106024347102278</v>
      </c>
    </row>
    <row r="52" spans="1:16" x14ac:dyDescent="0.25">
      <c r="A52" s="20">
        <v>43313</v>
      </c>
      <c r="B52" s="55">
        <v>35065418</v>
      </c>
      <c r="D52" s="70">
        <v>0.08</v>
      </c>
      <c r="F52" s="55">
        <v>499381</v>
      </c>
      <c r="G52" s="70">
        <f t="shared" si="2"/>
        <v>1.0573584050380851E-2</v>
      </c>
      <c r="H52" s="55">
        <v>52679</v>
      </c>
      <c r="I52" s="70">
        <f t="shared" si="6"/>
        <v>3.4260022774571013E-2</v>
      </c>
      <c r="K52" s="55">
        <v>28844</v>
      </c>
      <c r="L52" s="70">
        <f t="shared" si="3"/>
        <v>0.66012129534271657</v>
      </c>
      <c r="M52" s="55">
        <v>5381</v>
      </c>
      <c r="N52" s="70">
        <f t="shared" si="4"/>
        <v>0.12314910172788648</v>
      </c>
      <c r="O52" s="55">
        <v>9470</v>
      </c>
      <c r="P52" s="70">
        <f t="shared" si="5"/>
        <v>0.21672960292939697</v>
      </c>
    </row>
    <row r="53" spans="1:16" x14ac:dyDescent="0.25">
      <c r="A53" s="20">
        <v>43344</v>
      </c>
      <c r="B53" s="55">
        <v>35725299</v>
      </c>
      <c r="D53" s="70">
        <v>0.08</v>
      </c>
      <c r="F53" s="55">
        <v>504861</v>
      </c>
      <c r="G53" s="70">
        <f t="shared" si="2"/>
        <v>1.0973585298599667E-2</v>
      </c>
      <c r="H53" s="55">
        <v>54571</v>
      </c>
      <c r="I53" s="70">
        <f t="shared" si="6"/>
        <v>3.5915640008352477E-2</v>
      </c>
      <c r="K53" s="55">
        <v>38302</v>
      </c>
      <c r="L53" s="70">
        <f t="shared" si="3"/>
        <v>0.62006443152935842</v>
      </c>
      <c r="M53" s="55">
        <v>7182</v>
      </c>
      <c r="N53" s="70">
        <f t="shared" si="4"/>
        <v>0.1162681517216817</v>
      </c>
      <c r="O53" s="55">
        <v>16287</v>
      </c>
      <c r="P53" s="70">
        <f t="shared" si="5"/>
        <v>0.26366741674895988</v>
      </c>
    </row>
    <row r="54" spans="1:16" x14ac:dyDescent="0.25">
      <c r="A54" s="20">
        <v>43374</v>
      </c>
      <c r="B54" s="55">
        <v>36697792</v>
      </c>
      <c r="D54" s="70">
        <v>0.08</v>
      </c>
      <c r="F54" s="55">
        <v>517097</v>
      </c>
      <c r="G54" s="70">
        <f t="shared" si="2"/>
        <v>2.4236373972241865E-2</v>
      </c>
      <c r="H54" s="55">
        <v>60540</v>
      </c>
      <c r="I54" s="70">
        <f t="shared" si="6"/>
        <v>0.10938044016052482</v>
      </c>
      <c r="K54" s="55">
        <v>60411</v>
      </c>
      <c r="L54" s="70">
        <f t="shared" si="3"/>
        <v>0.56898646548557541</v>
      </c>
      <c r="M54" s="55">
        <v>14657</v>
      </c>
      <c r="N54" s="70">
        <f t="shared" si="4"/>
        <v>0.13804827969446093</v>
      </c>
      <c r="O54" s="55">
        <v>31105</v>
      </c>
      <c r="P54" s="70">
        <f t="shared" si="5"/>
        <v>0.29296525481996366</v>
      </c>
    </row>
    <row r="55" spans="1:16" x14ac:dyDescent="0.25">
      <c r="A55" s="20">
        <v>43405</v>
      </c>
      <c r="B55" s="55">
        <v>37148080</v>
      </c>
      <c r="D55" s="70">
        <v>0.08</v>
      </c>
      <c r="F55" s="55">
        <v>523561</v>
      </c>
      <c r="G55" s="70">
        <f t="shared" si="2"/>
        <v>1.2500555988528264E-2</v>
      </c>
      <c r="H55" s="55">
        <v>63716</v>
      </c>
      <c r="I55" s="70">
        <f t="shared" si="6"/>
        <v>5.246118268913115E-2</v>
      </c>
      <c r="K55" s="55">
        <v>41784</v>
      </c>
      <c r="L55" s="70">
        <f t="shared" si="3"/>
        <v>0.58876410827262604</v>
      </c>
      <c r="M55" s="55">
        <v>9103</v>
      </c>
      <c r="N55" s="70">
        <f t="shared" si="4"/>
        <v>0.12826727162563936</v>
      </c>
      <c r="O55" s="55">
        <v>20082</v>
      </c>
      <c r="P55" s="70">
        <f t="shared" si="5"/>
        <v>0.28296862010173457</v>
      </c>
    </row>
    <row r="56" spans="1:16" x14ac:dyDescent="0.25">
      <c r="A56" s="20">
        <v>43435</v>
      </c>
      <c r="B56" s="55">
        <v>41696974</v>
      </c>
      <c r="D56" s="70">
        <v>0.08</v>
      </c>
      <c r="F56" s="55">
        <v>530832</v>
      </c>
      <c r="G56" s="70">
        <f t="shared" si="2"/>
        <v>1.3887589029740565E-2</v>
      </c>
      <c r="H56" s="55">
        <v>67185</v>
      </c>
      <c r="I56" s="70">
        <f t="shared" si="6"/>
        <v>5.4444723460355324E-2</v>
      </c>
      <c r="K56" s="55">
        <v>99658</v>
      </c>
      <c r="L56" s="70">
        <f t="shared" si="3"/>
        <v>0.48939764479409137</v>
      </c>
      <c r="M56" s="55">
        <v>29645</v>
      </c>
      <c r="N56" s="70">
        <f t="shared" si="4"/>
        <v>0.14557981476570711</v>
      </c>
      <c r="O56" s="55">
        <v>74331</v>
      </c>
      <c r="P56" s="70">
        <f t="shared" si="5"/>
        <v>0.36502254044020155</v>
      </c>
    </row>
    <row r="57" spans="1:16" x14ac:dyDescent="0.25">
      <c r="A57" s="20">
        <v>43466</v>
      </c>
      <c r="B57" s="55">
        <v>42056018</v>
      </c>
      <c r="D57" s="70">
        <v>0.08</v>
      </c>
      <c r="F57" s="55">
        <v>540483</v>
      </c>
      <c r="G57" s="70">
        <f t="shared" si="2"/>
        <v>1.8180893389999096E-2</v>
      </c>
      <c r="H57" s="55">
        <v>71834</v>
      </c>
      <c r="I57" s="70">
        <f t="shared" si="6"/>
        <v>6.9196993376497734E-2</v>
      </c>
      <c r="K57" s="55">
        <v>66462</v>
      </c>
      <c r="L57" s="70">
        <f t="shared" si="3"/>
        <v>0.57828243278517355</v>
      </c>
      <c r="M57" s="55">
        <v>13985</v>
      </c>
      <c r="N57" s="70">
        <f t="shared" si="4"/>
        <v>0.12168276342121291</v>
      </c>
      <c r="O57" s="55">
        <v>34483</v>
      </c>
      <c r="P57" s="70">
        <f t="shared" si="5"/>
        <v>0.30003480379361352</v>
      </c>
    </row>
    <row r="58" spans="1:16" x14ac:dyDescent="0.25">
      <c r="A58" s="20">
        <v>43497</v>
      </c>
      <c r="B58" s="55">
        <v>42562736</v>
      </c>
      <c r="D58" s="70">
        <v>0.08</v>
      </c>
      <c r="F58" s="55">
        <v>546893</v>
      </c>
      <c r="G58" s="70">
        <f t="shared" si="2"/>
        <v>1.1859762471715114E-2</v>
      </c>
      <c r="H58" s="55">
        <v>74842</v>
      </c>
      <c r="I58" s="70">
        <f t="shared" si="6"/>
        <v>4.1874321352006014E-2</v>
      </c>
      <c r="O58" s="73"/>
    </row>
    <row r="59" spans="1:16" x14ac:dyDescent="0.25">
      <c r="A59" s="20">
        <v>43525</v>
      </c>
    </row>
    <row r="60" spans="1:16" x14ac:dyDescent="0.25">
      <c r="A60" s="20">
        <v>43556</v>
      </c>
    </row>
    <row r="61" spans="1:16" x14ac:dyDescent="0.25">
      <c r="A61" s="20">
        <v>43586</v>
      </c>
    </row>
    <row r="62" spans="1:16" x14ac:dyDescent="0.25">
      <c r="A62" s="20">
        <v>43617</v>
      </c>
    </row>
    <row r="63" spans="1:16" x14ac:dyDescent="0.25">
      <c r="A63" s="20">
        <v>43647</v>
      </c>
    </row>
    <row r="64" spans="1:16" x14ac:dyDescent="0.25">
      <c r="A64" s="20">
        <v>43678</v>
      </c>
    </row>
    <row r="65" spans="1:1" x14ac:dyDescent="0.25">
      <c r="A65" s="20">
        <v>43709</v>
      </c>
    </row>
    <row r="66" spans="1:1" x14ac:dyDescent="0.25">
      <c r="A66" s="20">
        <v>43739</v>
      </c>
    </row>
    <row r="67" spans="1:1" x14ac:dyDescent="0.25">
      <c r="A67" s="20">
        <v>43770</v>
      </c>
    </row>
    <row r="68" spans="1:1" x14ac:dyDescent="0.25">
      <c r="A68" s="20">
        <v>43800</v>
      </c>
    </row>
  </sheetData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7"/>
  <sheetViews>
    <sheetView workbookViewId="0">
      <selection activeCell="F7" sqref="F7"/>
    </sheetView>
  </sheetViews>
  <sheetFormatPr defaultRowHeight="15" x14ac:dyDescent="0.25"/>
  <cols>
    <col min="1" max="1" width="15" bestFit="1" customWidth="1"/>
    <col min="2" max="2" width="30.28515625" customWidth="1"/>
    <col min="3" max="3" width="28.5703125" bestFit="1" customWidth="1"/>
    <col min="8" max="8" width="15" bestFit="1" customWidth="1"/>
    <col min="9" max="9" width="27.5703125" bestFit="1" customWidth="1"/>
  </cols>
  <sheetData>
    <row r="3" spans="1:9" x14ac:dyDescent="0.25">
      <c r="A3" s="40" t="s">
        <v>141</v>
      </c>
      <c r="B3" t="s">
        <v>178</v>
      </c>
      <c r="C3" t="s">
        <v>177</v>
      </c>
      <c r="H3" s="40" t="s">
        <v>236</v>
      </c>
      <c r="I3" t="s">
        <v>377</v>
      </c>
    </row>
    <row r="4" spans="1:9" x14ac:dyDescent="0.25">
      <c r="A4" s="36" t="s">
        <v>200</v>
      </c>
      <c r="B4" s="37">
        <v>1222328</v>
      </c>
      <c r="C4" s="97">
        <v>3.8347097564853515E-2</v>
      </c>
      <c r="H4" s="36" t="s">
        <v>256</v>
      </c>
      <c r="I4" s="82">
        <v>7</v>
      </c>
    </row>
    <row r="5" spans="1:9" x14ac:dyDescent="0.25">
      <c r="A5" s="36" t="s">
        <v>171</v>
      </c>
      <c r="B5" s="37">
        <v>653427</v>
      </c>
      <c r="C5" s="97">
        <v>2.0499431347812975E-2</v>
      </c>
      <c r="H5" s="36" t="s">
        <v>274</v>
      </c>
      <c r="I5" s="82">
        <v>8</v>
      </c>
    </row>
    <row r="6" spans="1:9" x14ac:dyDescent="0.25">
      <c r="A6" s="36" t="s">
        <v>189</v>
      </c>
      <c r="B6" s="37">
        <v>971084</v>
      </c>
      <c r="C6" s="97">
        <v>3.0465024847396292E-2</v>
      </c>
      <c r="H6" s="36" t="s">
        <v>242</v>
      </c>
      <c r="I6" s="82">
        <v>11663</v>
      </c>
    </row>
    <row r="7" spans="1:9" x14ac:dyDescent="0.25">
      <c r="A7" s="36" t="s">
        <v>199</v>
      </c>
      <c r="B7" s="37">
        <v>53177</v>
      </c>
      <c r="C7" s="97">
        <v>1.6682785694234407E-3</v>
      </c>
      <c r="H7" s="36" t="s">
        <v>369</v>
      </c>
      <c r="I7" s="82">
        <v>19298</v>
      </c>
    </row>
    <row r="8" spans="1:9" x14ac:dyDescent="0.25">
      <c r="A8" s="36" t="s">
        <v>274</v>
      </c>
      <c r="B8" s="37">
        <v>8</v>
      </c>
      <c r="C8" s="97">
        <v>2.5097746310223454E-7</v>
      </c>
      <c r="H8" s="36" t="s">
        <v>199</v>
      </c>
      <c r="I8" s="82">
        <v>53177</v>
      </c>
    </row>
    <row r="9" spans="1:9" x14ac:dyDescent="0.25">
      <c r="A9" s="36" t="s">
        <v>54</v>
      </c>
      <c r="B9" s="37">
        <v>1267140</v>
      </c>
      <c r="C9" s="97">
        <v>3.9752947824420681E-2</v>
      </c>
      <c r="H9" s="36" t="s">
        <v>222</v>
      </c>
      <c r="I9" s="82">
        <v>74200</v>
      </c>
    </row>
    <row r="10" spans="1:9" x14ac:dyDescent="0.25">
      <c r="A10" s="36" t="s">
        <v>242</v>
      </c>
      <c r="B10" s="37">
        <v>11663</v>
      </c>
      <c r="C10" s="97">
        <v>3.6589376902017019E-4</v>
      </c>
      <c r="H10" s="36" t="s">
        <v>192</v>
      </c>
      <c r="I10" s="82">
        <v>301023</v>
      </c>
    </row>
    <row r="11" spans="1:9" x14ac:dyDescent="0.25">
      <c r="A11" s="36" t="s">
        <v>369</v>
      </c>
      <c r="B11" s="37">
        <v>19298</v>
      </c>
      <c r="C11" s="97">
        <v>6.0542038536836522E-4</v>
      </c>
      <c r="H11" s="36" t="s">
        <v>184</v>
      </c>
      <c r="I11" s="82">
        <v>381136</v>
      </c>
    </row>
    <row r="12" spans="1:9" x14ac:dyDescent="0.25">
      <c r="A12" s="36" t="s">
        <v>222</v>
      </c>
      <c r="B12" s="37">
        <v>74200</v>
      </c>
      <c r="C12" s="97">
        <v>2.3278159702732255E-3</v>
      </c>
      <c r="H12" s="36" t="s">
        <v>204</v>
      </c>
      <c r="I12" s="82">
        <v>398540</v>
      </c>
    </row>
    <row r="13" spans="1:9" x14ac:dyDescent="0.25">
      <c r="A13" s="36" t="s">
        <v>184</v>
      </c>
      <c r="B13" s="37">
        <v>381136</v>
      </c>
      <c r="C13" s="97">
        <v>1.1957068297116657E-2</v>
      </c>
      <c r="H13" s="36" t="s">
        <v>208</v>
      </c>
      <c r="I13" s="82">
        <v>605772</v>
      </c>
    </row>
    <row r="14" spans="1:9" x14ac:dyDescent="0.25">
      <c r="A14" s="36" t="s">
        <v>208</v>
      </c>
      <c r="B14" s="37">
        <v>605772</v>
      </c>
      <c r="C14" s="97">
        <v>1.9004389972295851E-2</v>
      </c>
      <c r="H14" s="36" t="s">
        <v>171</v>
      </c>
      <c r="I14" s="82">
        <v>653427</v>
      </c>
    </row>
    <row r="15" spans="1:9" x14ac:dyDescent="0.25">
      <c r="A15" s="36" t="s">
        <v>155</v>
      </c>
      <c r="B15" s="37">
        <v>3604091</v>
      </c>
      <c r="C15" s="97">
        <v>0.11306820199619945</v>
      </c>
      <c r="H15" s="36" t="s">
        <v>189</v>
      </c>
      <c r="I15" s="82">
        <v>971084</v>
      </c>
    </row>
    <row r="16" spans="1:9" x14ac:dyDescent="0.25">
      <c r="A16" s="36" t="s">
        <v>158</v>
      </c>
      <c r="B16" s="37">
        <v>996838</v>
      </c>
      <c r="C16" s="97">
        <v>3.1272984045488159E-2</v>
      </c>
      <c r="H16" s="36" t="s">
        <v>158</v>
      </c>
      <c r="I16" s="82">
        <v>996838</v>
      </c>
    </row>
    <row r="17" spans="1:9" x14ac:dyDescent="0.25">
      <c r="A17" s="36" t="s">
        <v>151</v>
      </c>
      <c r="B17" s="37">
        <v>13269509</v>
      </c>
      <c r="C17" s="97">
        <v>0.41629346317903365</v>
      </c>
      <c r="H17" s="36" t="s">
        <v>200</v>
      </c>
      <c r="I17" s="82">
        <v>1222328</v>
      </c>
    </row>
    <row r="18" spans="1:9" x14ac:dyDescent="0.25">
      <c r="A18" s="36" t="s">
        <v>204</v>
      </c>
      <c r="B18" s="37">
        <v>398540</v>
      </c>
      <c r="C18" s="97">
        <v>1.2503069768095568E-2</v>
      </c>
      <c r="H18" s="36" t="s">
        <v>54</v>
      </c>
      <c r="I18" s="82">
        <v>1267140</v>
      </c>
    </row>
    <row r="19" spans="1:9" x14ac:dyDescent="0.25">
      <c r="A19" s="36" t="s">
        <v>211</v>
      </c>
      <c r="B19" s="37">
        <v>8046131</v>
      </c>
      <c r="C19" s="97">
        <v>0.25242469327103068</v>
      </c>
      <c r="H19" s="36" t="s">
        <v>155</v>
      </c>
      <c r="I19" s="82">
        <v>3604091</v>
      </c>
    </row>
    <row r="20" spans="1:9" x14ac:dyDescent="0.25">
      <c r="A20" s="36" t="s">
        <v>256</v>
      </c>
      <c r="B20" s="37">
        <v>7</v>
      </c>
      <c r="C20" s="97">
        <v>2.1960528021445521E-7</v>
      </c>
      <c r="H20" s="36" t="s">
        <v>211</v>
      </c>
      <c r="I20" s="82">
        <v>8046131</v>
      </c>
    </row>
    <row r="21" spans="1:9" x14ac:dyDescent="0.25">
      <c r="A21" s="36" t="s">
        <v>192</v>
      </c>
      <c r="B21" s="37">
        <v>301023</v>
      </c>
      <c r="C21" s="97">
        <v>9.4437486094279943E-3</v>
      </c>
      <c r="H21" s="36" t="s">
        <v>151</v>
      </c>
      <c r="I21" s="82">
        <v>13269509</v>
      </c>
    </row>
    <row r="22" spans="1:9" x14ac:dyDescent="0.25">
      <c r="A22" s="36" t="s">
        <v>44</v>
      </c>
      <c r="B22" s="37">
        <v>31875372</v>
      </c>
      <c r="C22" s="97">
        <v>1</v>
      </c>
      <c r="H22" s="36" t="s">
        <v>44</v>
      </c>
      <c r="I22" s="82">
        <v>31875372</v>
      </c>
    </row>
    <row r="26" spans="1:9" x14ac:dyDescent="0.25">
      <c r="A26" s="40" t="s">
        <v>236</v>
      </c>
      <c r="B26" t="s">
        <v>378</v>
      </c>
    </row>
    <row r="27" spans="1:9" x14ac:dyDescent="0.25">
      <c r="A27" s="36" t="s">
        <v>208</v>
      </c>
      <c r="B27" s="37">
        <v>34560</v>
      </c>
    </row>
    <row r="28" spans="1:9" x14ac:dyDescent="0.25">
      <c r="A28" s="36" t="s">
        <v>171</v>
      </c>
      <c r="B28" s="37">
        <v>35039</v>
      </c>
    </row>
    <row r="29" spans="1:9" x14ac:dyDescent="0.25">
      <c r="A29" s="36" t="s">
        <v>54</v>
      </c>
      <c r="B29" s="37">
        <v>40907</v>
      </c>
    </row>
    <row r="30" spans="1:9" x14ac:dyDescent="0.25">
      <c r="A30" s="36" t="s">
        <v>200</v>
      </c>
      <c r="B30" s="37">
        <v>44742</v>
      </c>
    </row>
    <row r="31" spans="1:9" x14ac:dyDescent="0.25">
      <c r="A31" s="36" t="s">
        <v>184</v>
      </c>
      <c r="B31" s="37">
        <v>235322</v>
      </c>
    </row>
    <row r="32" spans="1:9" x14ac:dyDescent="0.25">
      <c r="A32" s="36" t="s">
        <v>84</v>
      </c>
      <c r="B32" s="37">
        <v>338733</v>
      </c>
    </row>
    <row r="33" spans="1:2" x14ac:dyDescent="0.25">
      <c r="A33" s="36" t="s">
        <v>211</v>
      </c>
      <c r="B33" s="37">
        <v>391799</v>
      </c>
    </row>
    <row r="34" spans="1:2" x14ac:dyDescent="0.25">
      <c r="A34" s="36" t="s">
        <v>151</v>
      </c>
      <c r="B34" s="37">
        <v>569990</v>
      </c>
    </row>
    <row r="35" spans="1:2" x14ac:dyDescent="0.25">
      <c r="A35" s="36" t="s">
        <v>155</v>
      </c>
      <c r="B35" s="37">
        <v>833505</v>
      </c>
    </row>
    <row r="36" spans="1:2" x14ac:dyDescent="0.25">
      <c r="A36" s="36" t="s">
        <v>376</v>
      </c>
      <c r="B36" s="37">
        <v>4933193</v>
      </c>
    </row>
    <row r="37" spans="1:2" x14ac:dyDescent="0.25">
      <c r="A37" s="36" t="s">
        <v>44</v>
      </c>
      <c r="B37" s="37">
        <v>7457790</v>
      </c>
    </row>
  </sheetData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3"/>
  <sheetViews>
    <sheetView workbookViewId="0">
      <selection activeCell="B33" sqref="B33"/>
    </sheetView>
  </sheetViews>
  <sheetFormatPr defaultRowHeight="15" x14ac:dyDescent="0.25"/>
  <cols>
    <col min="1" max="1" width="17.85546875" customWidth="1"/>
    <col min="2" max="2" width="22.7109375" customWidth="1"/>
    <col min="3" max="19" width="3.5703125" customWidth="1"/>
    <col min="20" max="36" width="4.5703125" customWidth="1"/>
    <col min="37" max="37" width="5.5703125" customWidth="1"/>
    <col min="38" max="38" width="11.28515625" bestFit="1" customWidth="1"/>
  </cols>
  <sheetData>
    <row r="3" spans="1:2" x14ac:dyDescent="0.25">
      <c r="A3" s="40" t="s">
        <v>236</v>
      </c>
      <c r="B3" t="s">
        <v>379</v>
      </c>
    </row>
    <row r="4" spans="1:2" x14ac:dyDescent="0.25">
      <c r="A4" s="36" t="s">
        <v>257</v>
      </c>
      <c r="B4" s="37">
        <v>7</v>
      </c>
    </row>
    <row r="5" spans="1:2" x14ac:dyDescent="0.25">
      <c r="A5" s="36" t="s">
        <v>251</v>
      </c>
      <c r="B5" s="37">
        <v>8</v>
      </c>
    </row>
    <row r="6" spans="1:2" x14ac:dyDescent="0.25">
      <c r="A6" s="36" t="s">
        <v>242</v>
      </c>
      <c r="B6" s="37">
        <v>11663</v>
      </c>
    </row>
    <row r="7" spans="1:2" x14ac:dyDescent="0.25">
      <c r="A7" s="36" t="s">
        <v>372</v>
      </c>
      <c r="B7" s="37">
        <v>19298</v>
      </c>
    </row>
    <row r="8" spans="1:2" x14ac:dyDescent="0.25">
      <c r="A8" s="36" t="s">
        <v>198</v>
      </c>
      <c r="B8" s="37">
        <v>53177</v>
      </c>
    </row>
    <row r="9" spans="1:2" x14ac:dyDescent="0.25">
      <c r="A9" s="36" t="s">
        <v>230</v>
      </c>
      <c r="B9" s="37">
        <v>74200</v>
      </c>
    </row>
    <row r="10" spans="1:2" x14ac:dyDescent="0.25">
      <c r="A10" s="36" t="s">
        <v>195</v>
      </c>
      <c r="B10" s="37">
        <v>301023</v>
      </c>
    </row>
    <row r="11" spans="1:2" x14ac:dyDescent="0.25">
      <c r="A11" s="36" t="s">
        <v>185</v>
      </c>
      <c r="B11" s="37">
        <v>381136</v>
      </c>
    </row>
    <row r="12" spans="1:2" x14ac:dyDescent="0.25">
      <c r="A12" s="36" t="s">
        <v>204</v>
      </c>
      <c r="B12" s="37">
        <v>398540</v>
      </c>
    </row>
    <row r="13" spans="1:2" x14ac:dyDescent="0.25">
      <c r="A13" s="36" t="s">
        <v>208</v>
      </c>
      <c r="B13" s="37">
        <v>605772</v>
      </c>
    </row>
    <row r="14" spans="1:2" x14ac:dyDescent="0.25">
      <c r="A14" s="36" t="s">
        <v>128</v>
      </c>
      <c r="B14" s="37">
        <v>653427</v>
      </c>
    </row>
    <row r="15" spans="1:2" x14ac:dyDescent="0.25">
      <c r="A15" s="36" t="s">
        <v>235</v>
      </c>
      <c r="B15" s="37">
        <v>971084</v>
      </c>
    </row>
    <row r="16" spans="1:2" x14ac:dyDescent="0.25">
      <c r="A16" s="36" t="s">
        <v>77</v>
      </c>
      <c r="B16" s="37">
        <v>996838</v>
      </c>
    </row>
    <row r="17" spans="1:2" x14ac:dyDescent="0.25">
      <c r="A17" s="36" t="s">
        <v>214</v>
      </c>
      <c r="B17" s="37">
        <v>1222328</v>
      </c>
    </row>
    <row r="18" spans="1:2" x14ac:dyDescent="0.25">
      <c r="A18" s="36" t="s">
        <v>54</v>
      </c>
      <c r="B18" s="37">
        <v>1267140</v>
      </c>
    </row>
    <row r="19" spans="1:2" x14ac:dyDescent="0.25">
      <c r="A19" s="36" t="s">
        <v>76</v>
      </c>
      <c r="B19" s="37">
        <v>3604091</v>
      </c>
    </row>
    <row r="20" spans="1:2" x14ac:dyDescent="0.25">
      <c r="A20" s="36" t="s">
        <v>211</v>
      </c>
      <c r="B20" s="37">
        <v>8046131</v>
      </c>
    </row>
    <row r="21" spans="1:2" x14ac:dyDescent="0.25">
      <c r="A21" s="36" t="s">
        <v>78</v>
      </c>
      <c r="B21" s="37">
        <v>13269509</v>
      </c>
    </row>
    <row r="22" spans="1:2" x14ac:dyDescent="0.25">
      <c r="A22" s="36" t="s">
        <v>44</v>
      </c>
      <c r="B22" s="37">
        <v>31875372</v>
      </c>
    </row>
    <row r="29" spans="1:2" x14ac:dyDescent="0.25">
      <c r="A29" s="40" t="s">
        <v>236</v>
      </c>
      <c r="B29" t="s">
        <v>380</v>
      </c>
    </row>
    <row r="30" spans="1:2" x14ac:dyDescent="0.25">
      <c r="A30" s="36" t="s">
        <v>250</v>
      </c>
      <c r="B30" s="82">
        <v>1.120785301916242E-2</v>
      </c>
    </row>
    <row r="31" spans="1:2" x14ac:dyDescent="0.25">
      <c r="A31" s="36" t="s">
        <v>123</v>
      </c>
      <c r="B31" s="82">
        <v>0.6317067530064755</v>
      </c>
    </row>
    <row r="32" spans="1:2" x14ac:dyDescent="0.25">
      <c r="A32" s="36" t="s">
        <v>126</v>
      </c>
      <c r="B32" s="82">
        <v>0.29693231077025678</v>
      </c>
    </row>
    <row r="33" spans="1:2" x14ac:dyDescent="0.25">
      <c r="A33" s="36" t="s">
        <v>278</v>
      </c>
      <c r="B33" s="82">
        <v>1</v>
      </c>
    </row>
    <row r="34" spans="1:2" x14ac:dyDescent="0.25">
      <c r="A34" s="36" t="s">
        <v>272</v>
      </c>
      <c r="B34" s="82">
        <v>1</v>
      </c>
    </row>
    <row r="35" spans="1:2" x14ac:dyDescent="0.25">
      <c r="A35" s="36" t="s">
        <v>117</v>
      </c>
      <c r="B35" s="82">
        <v>3.2581668524393384E-2</v>
      </c>
    </row>
    <row r="36" spans="1:2" x14ac:dyDescent="0.25">
      <c r="A36" s="36" t="s">
        <v>240</v>
      </c>
      <c r="B36" s="82">
        <v>4.8694086636173334E-2</v>
      </c>
    </row>
    <row r="37" spans="1:2" x14ac:dyDescent="0.25">
      <c r="A37" s="36" t="s">
        <v>91</v>
      </c>
      <c r="B37" s="82">
        <v>4.4335616890364492E-2</v>
      </c>
    </row>
    <row r="38" spans="1:2" x14ac:dyDescent="0.25">
      <c r="A38" s="36" t="s">
        <v>93</v>
      </c>
      <c r="B38" s="82">
        <v>3.8830995206492094E-2</v>
      </c>
    </row>
    <row r="39" spans="1:2" x14ac:dyDescent="0.25">
      <c r="A39" s="36" t="s">
        <v>102</v>
      </c>
      <c r="B39" s="82">
        <v>0.2134799011844257</v>
      </c>
    </row>
    <row r="40" spans="1:2" x14ac:dyDescent="0.25">
      <c r="A40" s="36" t="s">
        <v>190</v>
      </c>
      <c r="B40" s="82">
        <v>4.1409662497672473E-2</v>
      </c>
    </row>
    <row r="41" spans="1:2" x14ac:dyDescent="0.25">
      <c r="A41" s="36" t="s">
        <v>104</v>
      </c>
      <c r="B41" s="82">
        <v>0.45147582255404117</v>
      </c>
    </row>
    <row r="42" spans="1:2" x14ac:dyDescent="0.25">
      <c r="A42" s="36" t="s">
        <v>216</v>
      </c>
      <c r="B42" s="82">
        <v>3.6603923005936213E-2</v>
      </c>
    </row>
    <row r="43" spans="1:2" x14ac:dyDescent="0.25">
      <c r="A43" s="36" t="s">
        <v>261</v>
      </c>
      <c r="B43" s="82">
        <v>0.5</v>
      </c>
    </row>
    <row r="44" spans="1:2" x14ac:dyDescent="0.25">
      <c r="A44" s="36" t="s">
        <v>89</v>
      </c>
      <c r="B44" s="82">
        <v>4.7675180034543248E-2</v>
      </c>
    </row>
    <row r="45" spans="1:2" x14ac:dyDescent="0.25">
      <c r="A45" s="36" t="s">
        <v>136</v>
      </c>
      <c r="B45" s="82">
        <v>0.84862385321100919</v>
      </c>
    </row>
    <row r="46" spans="1:2" x14ac:dyDescent="0.25">
      <c r="A46" s="36" t="s">
        <v>62</v>
      </c>
      <c r="B46" s="82">
        <v>2.1373782069808618E-2</v>
      </c>
    </row>
    <row r="47" spans="1:2" x14ac:dyDescent="0.25">
      <c r="A47" s="36" t="s">
        <v>96</v>
      </c>
      <c r="B47" s="82">
        <v>0.16389147230921886</v>
      </c>
    </row>
    <row r="48" spans="1:2" x14ac:dyDescent="0.25">
      <c r="A48" s="36" t="s">
        <v>23</v>
      </c>
      <c r="B48" s="82">
        <v>0.65654587953906451</v>
      </c>
    </row>
    <row r="49" spans="1:2" x14ac:dyDescent="0.25">
      <c r="A49" s="36" t="s">
        <v>114</v>
      </c>
      <c r="B49" s="82">
        <v>0.65691629243031113</v>
      </c>
    </row>
    <row r="50" spans="1:2" x14ac:dyDescent="0.25">
      <c r="A50" s="36" t="s">
        <v>133</v>
      </c>
      <c r="B50" s="82">
        <v>0.36442953020134228</v>
      </c>
    </row>
    <row r="51" spans="1:2" x14ac:dyDescent="0.25">
      <c r="A51" s="36" t="s">
        <v>119</v>
      </c>
      <c r="B51" s="82">
        <v>0.66849080239994729</v>
      </c>
    </row>
    <row r="52" spans="1:2" x14ac:dyDescent="0.25">
      <c r="A52" s="36" t="s">
        <v>254</v>
      </c>
      <c r="B52" s="82">
        <v>0</v>
      </c>
    </row>
    <row r="53" spans="1:2" x14ac:dyDescent="0.25">
      <c r="A53" s="36" t="s">
        <v>218</v>
      </c>
      <c r="B53" s="82">
        <v>5.7051167766090212E-2</v>
      </c>
    </row>
    <row r="54" spans="1:2" x14ac:dyDescent="0.25">
      <c r="A54" s="36" t="s">
        <v>217</v>
      </c>
      <c r="B54" s="82">
        <v>7.0660410498318865E-2</v>
      </c>
    </row>
    <row r="55" spans="1:2" x14ac:dyDescent="0.25">
      <c r="A55" s="36" t="s">
        <v>233</v>
      </c>
      <c r="B55" s="82">
        <v>6.4785770853887564E-2</v>
      </c>
    </row>
    <row r="56" spans="1:2" x14ac:dyDescent="0.25">
      <c r="A56" s="36" t="s">
        <v>100</v>
      </c>
      <c r="B56" s="82">
        <v>2.3894972022060302E-2</v>
      </c>
    </row>
    <row r="57" spans="1:2" x14ac:dyDescent="0.25">
      <c r="A57" s="36" t="s">
        <v>110</v>
      </c>
      <c r="B57" s="82">
        <v>0.45999861467063796</v>
      </c>
    </row>
    <row r="58" spans="1:2" x14ac:dyDescent="0.25">
      <c r="A58" s="36" t="s">
        <v>42</v>
      </c>
      <c r="B58" s="82">
        <v>1.2385881701515165</v>
      </c>
    </row>
    <row r="59" spans="1:2" x14ac:dyDescent="0.25">
      <c r="A59" s="36" t="s">
        <v>108</v>
      </c>
      <c r="B59" s="82">
        <v>0.89897489228940719</v>
      </c>
    </row>
    <row r="60" spans="1:2" x14ac:dyDescent="0.25">
      <c r="A60" s="36" t="s">
        <v>121</v>
      </c>
      <c r="B60" s="82">
        <v>0.83731688511950653</v>
      </c>
    </row>
    <row r="61" spans="1:2" x14ac:dyDescent="0.25">
      <c r="A61" s="36" t="s">
        <v>130</v>
      </c>
      <c r="B61" s="82">
        <v>5.3623598729770058E-2</v>
      </c>
    </row>
    <row r="62" spans="1:2" x14ac:dyDescent="0.25">
      <c r="A62" s="36" t="s">
        <v>232</v>
      </c>
      <c r="B62" s="82">
        <v>0.39787061994609163</v>
      </c>
    </row>
    <row r="63" spans="1:2" x14ac:dyDescent="0.25">
      <c r="A63" s="36" t="s">
        <v>44</v>
      </c>
      <c r="B63" s="82">
        <v>11.877970487537926</v>
      </c>
    </row>
  </sheetData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opLeftCell="E1" zoomScale="90" zoomScaleNormal="90" workbookViewId="0">
      <pane ySplit="1" topLeftCell="A2" activePane="bottomLeft" state="frozen"/>
      <selection pane="bottomLeft" activeCell="N37" sqref="N37"/>
    </sheetView>
  </sheetViews>
  <sheetFormatPr defaultRowHeight="15" x14ac:dyDescent="0.25"/>
  <cols>
    <col min="1" max="2" width="15.7109375" customWidth="1"/>
    <col min="3" max="3" width="41.140625" customWidth="1"/>
    <col min="4" max="4" width="52.7109375" customWidth="1"/>
    <col min="5" max="5" width="32.42578125" customWidth="1"/>
    <col min="6" max="6" width="32.42578125" hidden="1" customWidth="1"/>
    <col min="7" max="8" width="32.42578125" customWidth="1"/>
    <col min="9" max="9" width="30.5703125" bestFit="1" customWidth="1"/>
    <col min="10" max="11" width="11.7109375" hidden="1" customWidth="1"/>
    <col min="12" max="13" width="16.140625" hidden="1" customWidth="1"/>
    <col min="14" max="14" width="20.28515625" style="89" customWidth="1"/>
    <col min="15" max="15" width="20.28515625" customWidth="1"/>
    <col min="17" max="18" width="15.85546875" customWidth="1"/>
  </cols>
  <sheetData>
    <row r="1" spans="1:19" x14ac:dyDescent="0.25">
      <c r="A1" s="43" t="s">
        <v>141</v>
      </c>
      <c r="B1" s="43" t="s">
        <v>68</v>
      </c>
      <c r="C1" s="43" t="s">
        <v>142</v>
      </c>
      <c r="D1" s="43" t="s">
        <v>79</v>
      </c>
      <c r="E1" s="43" t="s">
        <v>293</v>
      </c>
      <c r="F1" s="43" t="s">
        <v>294</v>
      </c>
      <c r="G1" s="43" t="s">
        <v>143</v>
      </c>
      <c r="H1" s="43" t="s">
        <v>80</v>
      </c>
      <c r="I1" s="43" t="s">
        <v>144</v>
      </c>
      <c r="J1" s="43" t="s">
        <v>69</v>
      </c>
      <c r="K1" s="43" t="s">
        <v>139</v>
      </c>
      <c r="L1" s="43" t="s">
        <v>148</v>
      </c>
      <c r="M1" s="43" t="s">
        <v>67</v>
      </c>
      <c r="N1" s="87" t="s">
        <v>145</v>
      </c>
      <c r="O1" s="43" t="s">
        <v>146</v>
      </c>
      <c r="P1" s="43" t="s">
        <v>147</v>
      </c>
      <c r="Q1" s="43" t="s">
        <v>81</v>
      </c>
      <c r="R1" s="43" t="s">
        <v>82</v>
      </c>
      <c r="S1" s="43" t="s">
        <v>83</v>
      </c>
    </row>
    <row r="2" spans="1:19" x14ac:dyDescent="0.25">
      <c r="A2" t="s">
        <v>189</v>
      </c>
      <c r="B2" t="s">
        <v>235</v>
      </c>
      <c r="C2" t="s">
        <v>186</v>
      </c>
      <c r="D2" t="s">
        <v>186</v>
      </c>
      <c r="E2" t="s">
        <v>336</v>
      </c>
      <c r="F2" t="s">
        <v>337</v>
      </c>
      <c r="G2" t="s">
        <v>187</v>
      </c>
      <c r="H2" t="s">
        <v>190</v>
      </c>
      <c r="I2" t="s">
        <v>188</v>
      </c>
      <c r="J2" t="s">
        <v>70</v>
      </c>
      <c r="K2" t="s">
        <v>70</v>
      </c>
      <c r="L2" s="44" t="s">
        <v>59</v>
      </c>
      <c r="M2" s="44" t="s">
        <v>5</v>
      </c>
      <c r="N2" s="63">
        <v>295486</v>
      </c>
      <c r="O2" s="63">
        <v>5867</v>
      </c>
      <c r="P2" s="39">
        <f t="shared" ref="P2:P38" si="0">O2/N2</f>
        <v>1.9855424622486344E-2</v>
      </c>
      <c r="Q2" s="61">
        <f t="shared" ref="Q2:Q38" si="1">N2</f>
        <v>295486</v>
      </c>
      <c r="R2" s="60">
        <f t="shared" ref="R2:R38" si="2">O2</f>
        <v>5867</v>
      </c>
      <c r="S2" s="39">
        <f t="shared" ref="S2:S38" si="3">R2/Q2</f>
        <v>1.9855424622486344E-2</v>
      </c>
    </row>
    <row r="3" spans="1:19" x14ac:dyDescent="0.25">
      <c r="A3" t="s">
        <v>189</v>
      </c>
      <c r="B3" t="s">
        <v>235</v>
      </c>
      <c r="C3" t="s">
        <v>245</v>
      </c>
      <c r="D3" t="s">
        <v>245</v>
      </c>
      <c r="E3" t="s">
        <v>334</v>
      </c>
      <c r="F3" t="s">
        <v>335</v>
      </c>
      <c r="G3" t="s">
        <v>187</v>
      </c>
      <c r="H3" t="s">
        <v>190</v>
      </c>
      <c r="I3" t="s">
        <v>246</v>
      </c>
      <c r="J3" t="s">
        <v>70</v>
      </c>
      <c r="K3" t="s">
        <v>70</v>
      </c>
      <c r="L3" s="44" t="s">
        <v>59</v>
      </c>
      <c r="M3" s="44" t="s">
        <v>5</v>
      </c>
      <c r="N3" s="63">
        <v>675598</v>
      </c>
      <c r="O3" s="63">
        <v>14562</v>
      </c>
      <c r="P3" s="39">
        <f t="shared" si="0"/>
        <v>2.1554237875186132E-2</v>
      </c>
      <c r="Q3" s="61">
        <f t="shared" si="1"/>
        <v>675598</v>
      </c>
      <c r="R3" s="60">
        <f t="shared" si="2"/>
        <v>14562</v>
      </c>
      <c r="S3" s="39">
        <f t="shared" si="3"/>
        <v>2.1554237875186132E-2</v>
      </c>
    </row>
    <row r="4" spans="1:19" x14ac:dyDescent="0.25">
      <c r="A4" t="s">
        <v>274</v>
      </c>
      <c r="B4" s="45" t="s">
        <v>251</v>
      </c>
      <c r="C4" t="s">
        <v>275</v>
      </c>
      <c r="D4" t="s">
        <v>275</v>
      </c>
      <c r="E4" s="45" t="s">
        <v>354</v>
      </c>
      <c r="F4" s="45" t="s">
        <v>355</v>
      </c>
      <c r="G4" s="45" t="s">
        <v>276</v>
      </c>
      <c r="H4" s="45" t="s">
        <v>278</v>
      </c>
      <c r="I4" s="67" t="s">
        <v>277</v>
      </c>
      <c r="J4" t="s">
        <v>70</v>
      </c>
      <c r="K4" t="s">
        <v>70</v>
      </c>
      <c r="L4" s="44" t="s">
        <v>59</v>
      </c>
      <c r="M4" s="44" t="s">
        <v>5</v>
      </c>
      <c r="N4" s="88">
        <v>8</v>
      </c>
      <c r="O4" s="63">
        <v>8</v>
      </c>
      <c r="P4" s="39">
        <f t="shared" si="0"/>
        <v>1</v>
      </c>
      <c r="Q4" s="61">
        <f t="shared" si="1"/>
        <v>8</v>
      </c>
      <c r="R4" s="60">
        <f t="shared" si="2"/>
        <v>8</v>
      </c>
      <c r="S4" s="39">
        <f t="shared" si="3"/>
        <v>1</v>
      </c>
    </row>
    <row r="5" spans="1:19" x14ac:dyDescent="0.25">
      <c r="A5" t="s">
        <v>54</v>
      </c>
      <c r="B5" t="s">
        <v>54</v>
      </c>
      <c r="C5" t="s">
        <v>226</v>
      </c>
      <c r="D5" t="s">
        <v>226</v>
      </c>
      <c r="E5" t="s">
        <v>342</v>
      </c>
      <c r="F5" t="s">
        <v>343</v>
      </c>
      <c r="G5" t="s">
        <v>227</v>
      </c>
      <c r="H5" t="s">
        <v>233</v>
      </c>
      <c r="I5" t="s">
        <v>228</v>
      </c>
      <c r="J5" t="s">
        <v>70</v>
      </c>
      <c r="K5" t="s">
        <v>70</v>
      </c>
      <c r="L5" s="44" t="s">
        <v>59</v>
      </c>
      <c r="M5" s="44" t="s">
        <v>5</v>
      </c>
      <c r="N5" s="63">
        <v>594180</v>
      </c>
      <c r="O5" s="63">
        <v>20298</v>
      </c>
      <c r="P5" s="39">
        <f t="shared" si="0"/>
        <v>3.41613652428557E-2</v>
      </c>
      <c r="Q5" s="61">
        <f t="shared" si="1"/>
        <v>594180</v>
      </c>
      <c r="R5" s="60">
        <f t="shared" si="2"/>
        <v>20298</v>
      </c>
      <c r="S5" s="39">
        <f t="shared" si="3"/>
        <v>3.41613652428557E-2</v>
      </c>
    </row>
    <row r="6" spans="1:19" x14ac:dyDescent="0.25">
      <c r="A6" t="s">
        <v>54</v>
      </c>
      <c r="B6" t="s">
        <v>54</v>
      </c>
      <c r="C6" t="s">
        <v>226</v>
      </c>
      <c r="D6" t="s">
        <v>226</v>
      </c>
      <c r="E6" t="s">
        <v>344</v>
      </c>
      <c r="F6" t="s">
        <v>345</v>
      </c>
      <c r="G6" t="s">
        <v>227</v>
      </c>
      <c r="H6" t="s">
        <v>233</v>
      </c>
      <c r="I6" t="s">
        <v>229</v>
      </c>
      <c r="J6" t="s">
        <v>70</v>
      </c>
      <c r="K6" t="s">
        <v>70</v>
      </c>
      <c r="L6" s="44" t="s">
        <v>59</v>
      </c>
      <c r="M6" s="44" t="s">
        <v>5</v>
      </c>
      <c r="N6" s="63">
        <v>672960</v>
      </c>
      <c r="O6" s="63">
        <v>20609</v>
      </c>
      <c r="P6" s="39">
        <f t="shared" si="0"/>
        <v>3.0624405611031861E-2</v>
      </c>
      <c r="Q6" s="61">
        <f t="shared" si="1"/>
        <v>672960</v>
      </c>
      <c r="R6" s="60">
        <f t="shared" si="2"/>
        <v>20609</v>
      </c>
      <c r="S6" s="39">
        <f t="shared" si="3"/>
        <v>3.0624405611031861E-2</v>
      </c>
    </row>
    <row r="7" spans="1:19" x14ac:dyDescent="0.25">
      <c r="A7" t="s">
        <v>242</v>
      </c>
      <c r="B7" s="45" t="s">
        <v>242</v>
      </c>
      <c r="C7" t="s">
        <v>166</v>
      </c>
      <c r="D7" s="45" t="s">
        <v>116</v>
      </c>
      <c r="E7" s="64" t="s">
        <v>321</v>
      </c>
      <c r="F7" s="64" t="s">
        <v>322</v>
      </c>
      <c r="G7" s="64" t="s">
        <v>167</v>
      </c>
      <c r="H7" s="64" t="s">
        <v>117</v>
      </c>
      <c r="I7" s="64" t="s">
        <v>118</v>
      </c>
      <c r="J7" t="s">
        <v>149</v>
      </c>
      <c r="K7" t="s">
        <v>98</v>
      </c>
      <c r="L7" s="44" t="s">
        <v>59</v>
      </c>
      <c r="M7" s="44" t="s">
        <v>5</v>
      </c>
      <c r="N7" s="63">
        <v>11663</v>
      </c>
      <c r="O7" s="63">
        <v>380</v>
      </c>
      <c r="P7" s="39">
        <f t="shared" si="0"/>
        <v>3.2581668524393384E-2</v>
      </c>
      <c r="Q7" s="61">
        <f t="shared" si="1"/>
        <v>11663</v>
      </c>
      <c r="R7" s="60">
        <f t="shared" si="2"/>
        <v>380</v>
      </c>
      <c r="S7" s="39">
        <f t="shared" si="3"/>
        <v>3.2581668524393384E-2</v>
      </c>
    </row>
    <row r="8" spans="1:19" x14ac:dyDescent="0.25">
      <c r="A8" t="s">
        <v>369</v>
      </c>
      <c r="B8" t="s">
        <v>372</v>
      </c>
      <c r="C8" t="s">
        <v>370</v>
      </c>
      <c r="D8" t="s">
        <v>371</v>
      </c>
      <c r="E8" t="s">
        <v>370</v>
      </c>
      <c r="G8" t="s">
        <v>62</v>
      </c>
      <c r="H8" t="s">
        <v>23</v>
      </c>
      <c r="I8" t="s">
        <v>371</v>
      </c>
      <c r="J8" s="44" t="s">
        <v>70</v>
      </c>
      <c r="K8" s="44" t="s">
        <v>70</v>
      </c>
      <c r="L8" s="44" t="s">
        <v>59</v>
      </c>
      <c r="M8" s="44" t="s">
        <v>5</v>
      </c>
      <c r="N8" s="57">
        <v>19298</v>
      </c>
      <c r="O8" s="57">
        <v>818</v>
      </c>
      <c r="P8" s="39">
        <f t="shared" si="0"/>
        <v>4.2387812208519018E-2</v>
      </c>
      <c r="Q8" s="61">
        <f t="shared" si="1"/>
        <v>19298</v>
      </c>
      <c r="R8" s="60">
        <f t="shared" si="2"/>
        <v>818</v>
      </c>
      <c r="S8" s="39">
        <f t="shared" si="3"/>
        <v>4.2387812208519018E-2</v>
      </c>
    </row>
    <row r="9" spans="1:19" x14ac:dyDescent="0.25">
      <c r="A9" t="s">
        <v>200</v>
      </c>
      <c r="B9" t="s">
        <v>214</v>
      </c>
      <c r="C9" t="s">
        <v>201</v>
      </c>
      <c r="D9" t="s">
        <v>215</v>
      </c>
      <c r="E9" t="s">
        <v>309</v>
      </c>
      <c r="F9" t="s">
        <v>310</v>
      </c>
      <c r="G9" t="s">
        <v>202</v>
      </c>
      <c r="H9" t="s">
        <v>216</v>
      </c>
      <c r="I9" t="s">
        <v>203</v>
      </c>
      <c r="J9" t="s">
        <v>70</v>
      </c>
      <c r="K9" t="s">
        <v>70</v>
      </c>
      <c r="L9" s="44" t="s">
        <v>59</v>
      </c>
      <c r="M9" s="44" t="s">
        <v>5</v>
      </c>
      <c r="N9" s="63">
        <v>1222328</v>
      </c>
      <c r="O9" s="63">
        <v>44742</v>
      </c>
      <c r="P9" s="39">
        <f t="shared" si="0"/>
        <v>3.6603923005936213E-2</v>
      </c>
      <c r="Q9" s="61">
        <f t="shared" si="1"/>
        <v>1222328</v>
      </c>
      <c r="R9" s="60">
        <f t="shared" si="2"/>
        <v>44742</v>
      </c>
      <c r="S9" s="39">
        <f t="shared" si="3"/>
        <v>3.6603923005936213E-2</v>
      </c>
    </row>
    <row r="10" spans="1:19" x14ac:dyDescent="0.25">
      <c r="A10" t="s">
        <v>222</v>
      </c>
      <c r="B10" t="s">
        <v>230</v>
      </c>
      <c r="C10" t="s">
        <v>223</v>
      </c>
      <c r="D10" t="s">
        <v>231</v>
      </c>
      <c r="E10" t="s">
        <v>341</v>
      </c>
      <c r="F10" t="s">
        <v>340</v>
      </c>
      <c r="G10" t="s">
        <v>224</v>
      </c>
      <c r="H10" t="s">
        <v>232</v>
      </c>
      <c r="I10" t="s">
        <v>225</v>
      </c>
      <c r="J10" t="s">
        <v>70</v>
      </c>
      <c r="K10" t="s">
        <v>70</v>
      </c>
      <c r="L10" s="44" t="s">
        <v>59</v>
      </c>
      <c r="M10" s="44" t="s">
        <v>5</v>
      </c>
      <c r="N10" s="63">
        <v>74200</v>
      </c>
      <c r="O10" s="63">
        <v>29522</v>
      </c>
      <c r="P10" s="65">
        <f t="shared" si="0"/>
        <v>0.39787061994609163</v>
      </c>
      <c r="Q10" s="61">
        <f t="shared" si="1"/>
        <v>74200</v>
      </c>
      <c r="R10" s="60">
        <f t="shared" si="2"/>
        <v>29522</v>
      </c>
      <c r="S10" s="39">
        <f t="shared" si="3"/>
        <v>0.39787061994609163</v>
      </c>
    </row>
    <row r="11" spans="1:19" x14ac:dyDescent="0.25">
      <c r="A11" t="s">
        <v>184</v>
      </c>
      <c r="B11" t="s">
        <v>185</v>
      </c>
      <c r="C11" t="s">
        <v>112</v>
      </c>
      <c r="D11" s="45" t="s">
        <v>112</v>
      </c>
      <c r="E11" t="s">
        <v>314</v>
      </c>
      <c r="F11" s="45" t="s">
        <v>315</v>
      </c>
      <c r="G11" t="s">
        <v>164</v>
      </c>
      <c r="H11" s="45" t="s">
        <v>42</v>
      </c>
      <c r="I11" t="s">
        <v>113</v>
      </c>
      <c r="J11" s="45" t="s">
        <v>72</v>
      </c>
      <c r="K11" s="45" t="s">
        <v>72</v>
      </c>
      <c r="L11" s="44" t="s">
        <v>60</v>
      </c>
      <c r="M11" s="44" t="s">
        <v>10</v>
      </c>
      <c r="N11" s="63">
        <v>347897</v>
      </c>
      <c r="O11" s="63">
        <v>214908</v>
      </c>
      <c r="P11" s="39">
        <f t="shared" si="0"/>
        <v>0.61773455936670907</v>
      </c>
      <c r="Q11" s="61">
        <f t="shared" si="1"/>
        <v>347897</v>
      </c>
      <c r="R11" s="60">
        <f t="shared" si="2"/>
        <v>214908</v>
      </c>
      <c r="S11" s="39">
        <f t="shared" si="3"/>
        <v>0.61773455936670907</v>
      </c>
    </row>
    <row r="12" spans="1:19" x14ac:dyDescent="0.25">
      <c r="A12" t="s">
        <v>184</v>
      </c>
      <c r="B12" t="s">
        <v>185</v>
      </c>
      <c r="C12" t="s">
        <v>112</v>
      </c>
      <c r="D12" t="s">
        <v>112</v>
      </c>
      <c r="E12" t="s">
        <v>329</v>
      </c>
      <c r="F12" t="s">
        <v>330</v>
      </c>
      <c r="G12" t="s">
        <v>62</v>
      </c>
      <c r="H12" t="s">
        <v>23</v>
      </c>
      <c r="I12" t="s">
        <v>181</v>
      </c>
      <c r="J12" s="44" t="s">
        <v>149</v>
      </c>
      <c r="K12" s="44" t="s">
        <v>98</v>
      </c>
      <c r="L12" s="44" t="s">
        <v>60</v>
      </c>
      <c r="M12" s="44" t="s">
        <v>10</v>
      </c>
      <c r="N12" s="63">
        <v>33239</v>
      </c>
      <c r="O12" s="63">
        <v>20414</v>
      </c>
      <c r="P12" s="39">
        <f t="shared" si="0"/>
        <v>0.61415806733054545</v>
      </c>
      <c r="Q12" s="61">
        <f t="shared" si="1"/>
        <v>33239</v>
      </c>
      <c r="R12" s="60">
        <f t="shared" si="2"/>
        <v>20414</v>
      </c>
      <c r="S12" s="39">
        <f t="shared" si="3"/>
        <v>0.61415806733054545</v>
      </c>
    </row>
    <row r="13" spans="1:19" x14ac:dyDescent="0.25">
      <c r="A13" t="s">
        <v>171</v>
      </c>
      <c r="B13" s="45" t="s">
        <v>128</v>
      </c>
      <c r="C13" t="s">
        <v>172</v>
      </c>
      <c r="D13" s="45" t="s">
        <v>129</v>
      </c>
      <c r="E13" t="s">
        <v>307</v>
      </c>
      <c r="F13" s="45" t="s">
        <v>308</v>
      </c>
      <c r="G13" t="s">
        <v>173</v>
      </c>
      <c r="H13" s="45" t="s">
        <v>130</v>
      </c>
      <c r="I13" t="s">
        <v>131</v>
      </c>
      <c r="J13" t="s">
        <v>70</v>
      </c>
      <c r="K13" t="s">
        <v>70</v>
      </c>
      <c r="L13" s="44" t="s">
        <v>59</v>
      </c>
      <c r="M13" s="44" t="s">
        <v>5</v>
      </c>
      <c r="N13" s="63">
        <v>653425</v>
      </c>
      <c r="O13" s="63">
        <v>35039</v>
      </c>
      <c r="P13" s="39">
        <f t="shared" si="0"/>
        <v>5.3623598729770058E-2</v>
      </c>
      <c r="Q13" s="61">
        <f t="shared" si="1"/>
        <v>653425</v>
      </c>
      <c r="R13" s="60">
        <f t="shared" si="2"/>
        <v>35039</v>
      </c>
      <c r="S13" s="39">
        <f t="shared" si="3"/>
        <v>5.3623598729770058E-2</v>
      </c>
    </row>
    <row r="14" spans="1:19" x14ac:dyDescent="0.25">
      <c r="A14" t="s">
        <v>171</v>
      </c>
      <c r="B14" s="45" t="s">
        <v>128</v>
      </c>
      <c r="C14" t="s">
        <v>172</v>
      </c>
      <c r="D14" s="45" t="s">
        <v>129</v>
      </c>
      <c r="E14" s="45" t="s">
        <v>352</v>
      </c>
      <c r="F14" s="45" t="s">
        <v>353</v>
      </c>
      <c r="G14" s="45" t="s">
        <v>253</v>
      </c>
      <c r="H14" s="45" t="s">
        <v>254</v>
      </c>
      <c r="I14" s="96" t="s">
        <v>255</v>
      </c>
      <c r="J14" s="96"/>
      <c r="K14" s="96"/>
      <c r="L14" s="93" t="s">
        <v>59</v>
      </c>
      <c r="M14" s="93" t="s">
        <v>5</v>
      </c>
      <c r="N14" s="94">
        <v>2</v>
      </c>
      <c r="O14" s="95">
        <v>0</v>
      </c>
      <c r="P14" s="39">
        <f t="shared" si="0"/>
        <v>0</v>
      </c>
      <c r="Q14" s="61">
        <f t="shared" si="1"/>
        <v>2</v>
      </c>
      <c r="R14" s="60">
        <f t="shared" si="2"/>
        <v>0</v>
      </c>
      <c r="S14" s="39">
        <f t="shared" si="3"/>
        <v>0</v>
      </c>
    </row>
    <row r="15" spans="1:19" x14ac:dyDescent="0.25">
      <c r="A15" t="s">
        <v>199</v>
      </c>
      <c r="B15" t="s">
        <v>198</v>
      </c>
      <c r="C15" t="s">
        <v>247</v>
      </c>
      <c r="D15" t="s">
        <v>247</v>
      </c>
      <c r="E15" t="s">
        <v>346</v>
      </c>
      <c r="F15" t="s">
        <v>347</v>
      </c>
      <c r="G15" t="s">
        <v>248</v>
      </c>
      <c r="H15" t="s">
        <v>250</v>
      </c>
      <c r="I15" t="s">
        <v>249</v>
      </c>
      <c r="L15" s="44" t="s">
        <v>59</v>
      </c>
      <c r="M15" s="44" t="s">
        <v>5</v>
      </c>
      <c r="N15" s="63">
        <v>53177</v>
      </c>
      <c r="O15" s="63">
        <v>596</v>
      </c>
      <c r="P15" s="39">
        <f t="shared" si="0"/>
        <v>1.120785301916242E-2</v>
      </c>
      <c r="Q15" s="61">
        <f t="shared" si="1"/>
        <v>53177</v>
      </c>
      <c r="R15" s="60">
        <f t="shared" si="2"/>
        <v>596</v>
      </c>
      <c r="S15" s="39">
        <f t="shared" si="3"/>
        <v>1.120785301916242E-2</v>
      </c>
    </row>
    <row r="16" spans="1:19" x14ac:dyDescent="0.25">
      <c r="A16" t="s">
        <v>208</v>
      </c>
      <c r="B16" t="s">
        <v>208</v>
      </c>
      <c r="C16" t="s">
        <v>205</v>
      </c>
      <c r="D16" t="s">
        <v>205</v>
      </c>
      <c r="E16" t="s">
        <v>316</v>
      </c>
      <c r="F16" t="s">
        <v>317</v>
      </c>
      <c r="G16" t="s">
        <v>209</v>
      </c>
      <c r="H16" t="s">
        <v>218</v>
      </c>
      <c r="I16" t="s">
        <v>210</v>
      </c>
      <c r="J16" s="45" t="s">
        <v>70</v>
      </c>
      <c r="K16" s="45" t="s">
        <v>70</v>
      </c>
      <c r="L16" s="44" t="s">
        <v>59</v>
      </c>
      <c r="M16" s="44" t="s">
        <v>5</v>
      </c>
      <c r="N16" s="63">
        <v>605772</v>
      </c>
      <c r="O16" s="63">
        <v>34560</v>
      </c>
      <c r="P16" s="39">
        <f t="shared" si="0"/>
        <v>5.7051167766090212E-2</v>
      </c>
      <c r="Q16" s="61">
        <f t="shared" si="1"/>
        <v>605772</v>
      </c>
      <c r="R16" s="60">
        <f t="shared" si="2"/>
        <v>34560</v>
      </c>
      <c r="S16" s="39">
        <f t="shared" si="3"/>
        <v>5.7051167766090212E-2</v>
      </c>
    </row>
    <row r="17" spans="1:25" x14ac:dyDescent="0.25">
      <c r="A17" t="s">
        <v>204</v>
      </c>
      <c r="B17" t="s">
        <v>204</v>
      </c>
      <c r="C17" t="s">
        <v>205</v>
      </c>
      <c r="D17" t="s">
        <v>205</v>
      </c>
      <c r="E17" t="s">
        <v>312</v>
      </c>
      <c r="F17" t="s">
        <v>313</v>
      </c>
      <c r="G17" t="s">
        <v>206</v>
      </c>
      <c r="H17" t="s">
        <v>217</v>
      </c>
      <c r="I17" t="s">
        <v>207</v>
      </c>
      <c r="J17" t="s">
        <v>70</v>
      </c>
      <c r="K17" t="s">
        <v>70</v>
      </c>
      <c r="L17" s="44" t="s">
        <v>59</v>
      </c>
      <c r="M17" s="44" t="s">
        <v>5</v>
      </c>
      <c r="N17" s="63">
        <v>398540</v>
      </c>
      <c r="O17" s="63">
        <v>28161</v>
      </c>
      <c r="P17" s="39">
        <f t="shared" si="0"/>
        <v>7.0660410498318865E-2</v>
      </c>
      <c r="Q17" s="61">
        <f t="shared" si="1"/>
        <v>398540</v>
      </c>
      <c r="R17" s="60">
        <f t="shared" si="2"/>
        <v>28161</v>
      </c>
      <c r="S17" s="39">
        <f t="shared" si="3"/>
        <v>7.0660410498318865E-2</v>
      </c>
    </row>
    <row r="18" spans="1:25" x14ac:dyDescent="0.25">
      <c r="A18" t="s">
        <v>256</v>
      </c>
      <c r="B18" t="s">
        <v>257</v>
      </c>
      <c r="C18" t="s">
        <v>258</v>
      </c>
      <c r="D18" t="s">
        <v>259</v>
      </c>
      <c r="E18" t="s">
        <v>349</v>
      </c>
      <c r="F18" t="s">
        <v>348</v>
      </c>
      <c r="G18" t="s">
        <v>262</v>
      </c>
      <c r="H18" t="s">
        <v>261</v>
      </c>
      <c r="I18" t="s">
        <v>260</v>
      </c>
      <c r="L18" s="44" t="s">
        <v>59</v>
      </c>
      <c r="M18" s="44" t="s">
        <v>5</v>
      </c>
      <c r="N18" s="88">
        <v>6</v>
      </c>
      <c r="O18" s="63">
        <v>3</v>
      </c>
      <c r="P18" s="39">
        <f t="shared" si="0"/>
        <v>0.5</v>
      </c>
      <c r="Q18" s="61">
        <f t="shared" si="1"/>
        <v>6</v>
      </c>
      <c r="R18" s="60">
        <f t="shared" si="2"/>
        <v>3</v>
      </c>
      <c r="S18" s="39">
        <f t="shared" si="3"/>
        <v>0.5</v>
      </c>
    </row>
    <row r="19" spans="1:25" x14ac:dyDescent="0.25">
      <c r="A19" t="s">
        <v>256</v>
      </c>
      <c r="B19" t="s">
        <v>257</v>
      </c>
      <c r="C19" t="s">
        <v>258</v>
      </c>
      <c r="D19" t="s">
        <v>259</v>
      </c>
      <c r="E19" t="s">
        <v>350</v>
      </c>
      <c r="F19" t="s">
        <v>351</v>
      </c>
      <c r="G19" t="s">
        <v>270</v>
      </c>
      <c r="H19" t="s">
        <v>272</v>
      </c>
      <c r="I19" s="96" t="s">
        <v>271</v>
      </c>
      <c r="J19" s="96"/>
      <c r="K19" s="96"/>
      <c r="L19" s="93" t="s">
        <v>59</v>
      </c>
      <c r="M19" s="93" t="s">
        <v>5</v>
      </c>
      <c r="N19" s="94">
        <v>1</v>
      </c>
      <c r="O19" s="95">
        <v>1</v>
      </c>
      <c r="P19" s="39">
        <f t="shared" si="0"/>
        <v>1</v>
      </c>
      <c r="Q19" s="61">
        <f t="shared" si="1"/>
        <v>1</v>
      </c>
      <c r="R19" s="60">
        <f t="shared" si="2"/>
        <v>1</v>
      </c>
      <c r="S19" s="39">
        <f t="shared" si="3"/>
        <v>1</v>
      </c>
    </row>
    <row r="20" spans="1:25" x14ac:dyDescent="0.25">
      <c r="A20" t="s">
        <v>151</v>
      </c>
      <c r="B20" t="s">
        <v>78</v>
      </c>
      <c r="C20" t="s">
        <v>88</v>
      </c>
      <c r="D20" t="s">
        <v>88</v>
      </c>
      <c r="E20" t="s">
        <v>295</v>
      </c>
      <c r="F20" t="s">
        <v>296</v>
      </c>
      <c r="G20" t="s">
        <v>153</v>
      </c>
      <c r="H20" t="s">
        <v>91</v>
      </c>
      <c r="I20" t="s">
        <v>92</v>
      </c>
      <c r="J20" t="s">
        <v>65</v>
      </c>
      <c r="K20" t="s">
        <v>65</v>
      </c>
      <c r="L20" s="44" t="s">
        <v>59</v>
      </c>
      <c r="M20" s="44" t="s">
        <v>5</v>
      </c>
      <c r="N20" s="63">
        <v>6258219</v>
      </c>
      <c r="O20" s="63">
        <v>277462</v>
      </c>
      <c r="P20" s="39">
        <f t="shared" si="0"/>
        <v>4.4335616890364492E-2</v>
      </c>
      <c r="Q20" s="61">
        <f t="shared" si="1"/>
        <v>6258219</v>
      </c>
      <c r="R20" s="60">
        <f t="shared" si="2"/>
        <v>277462</v>
      </c>
      <c r="S20" s="39">
        <f t="shared" si="3"/>
        <v>4.4335616890364492E-2</v>
      </c>
    </row>
    <row r="21" spans="1:25" x14ac:dyDescent="0.25">
      <c r="A21" t="s">
        <v>151</v>
      </c>
      <c r="B21" t="s">
        <v>78</v>
      </c>
      <c r="C21" t="s">
        <v>88</v>
      </c>
      <c r="D21" t="s">
        <v>88</v>
      </c>
      <c r="E21" t="s">
        <v>297</v>
      </c>
      <c r="F21" t="s">
        <v>298</v>
      </c>
      <c r="G21" t="s">
        <v>154</v>
      </c>
      <c r="H21" t="s">
        <v>93</v>
      </c>
      <c r="I21" t="s">
        <v>94</v>
      </c>
      <c r="J21" t="s">
        <v>65</v>
      </c>
      <c r="K21" t="s">
        <v>65</v>
      </c>
      <c r="L21" s="44" t="s">
        <v>59</v>
      </c>
      <c r="M21" s="44" t="s">
        <v>5</v>
      </c>
      <c r="N21" s="63">
        <v>4719091</v>
      </c>
      <c r="O21" s="63">
        <v>183247</v>
      </c>
      <c r="P21" s="39">
        <f t="shared" si="0"/>
        <v>3.8830995206492094E-2</v>
      </c>
      <c r="Q21" s="61">
        <f t="shared" si="1"/>
        <v>4719091</v>
      </c>
      <c r="R21" s="60">
        <f t="shared" si="2"/>
        <v>183247</v>
      </c>
      <c r="S21" s="39">
        <f t="shared" si="3"/>
        <v>3.8830995206492094E-2</v>
      </c>
    </row>
    <row r="22" spans="1:25" x14ac:dyDescent="0.25">
      <c r="A22" t="s">
        <v>151</v>
      </c>
      <c r="B22" t="s">
        <v>78</v>
      </c>
      <c r="C22" t="s">
        <v>88</v>
      </c>
      <c r="D22" t="s">
        <v>88</v>
      </c>
      <c r="E22" t="s">
        <v>152</v>
      </c>
      <c r="F22" t="s">
        <v>89</v>
      </c>
      <c r="G22" t="s">
        <v>152</v>
      </c>
      <c r="H22" t="s">
        <v>89</v>
      </c>
      <c r="I22" t="s">
        <v>90</v>
      </c>
      <c r="J22" t="s">
        <v>65</v>
      </c>
      <c r="K22" t="s">
        <v>65</v>
      </c>
      <c r="L22" s="44" t="s">
        <v>59</v>
      </c>
      <c r="M22" s="44" t="s">
        <v>5</v>
      </c>
      <c r="N22" s="63">
        <v>2292199</v>
      </c>
      <c r="O22" s="63">
        <v>109281</v>
      </c>
      <c r="P22" s="39">
        <f t="shared" si="0"/>
        <v>4.7675180034543248E-2</v>
      </c>
      <c r="Q22" s="61">
        <f t="shared" si="1"/>
        <v>2292199</v>
      </c>
      <c r="R22" s="60">
        <f t="shared" si="2"/>
        <v>109281</v>
      </c>
      <c r="S22" s="39">
        <f t="shared" si="3"/>
        <v>4.7675180034543248E-2</v>
      </c>
      <c r="X22" s="63"/>
      <c r="Y22" s="63"/>
    </row>
    <row r="23" spans="1:25" x14ac:dyDescent="0.25">
      <c r="A23" t="s">
        <v>158</v>
      </c>
      <c r="B23" t="s">
        <v>77</v>
      </c>
      <c r="C23" t="s">
        <v>99</v>
      </c>
      <c r="D23" t="s">
        <v>99</v>
      </c>
      <c r="E23" t="s">
        <v>301</v>
      </c>
      <c r="F23" t="s">
        <v>302</v>
      </c>
      <c r="G23" t="s">
        <v>159</v>
      </c>
      <c r="H23" t="s">
        <v>100</v>
      </c>
      <c r="I23" t="s">
        <v>101</v>
      </c>
      <c r="J23" s="44" t="s">
        <v>71</v>
      </c>
      <c r="K23" s="44" t="s">
        <v>71</v>
      </c>
      <c r="L23" s="44" t="s">
        <v>59</v>
      </c>
      <c r="M23" s="44" t="s">
        <v>5</v>
      </c>
      <c r="N23" s="63">
        <v>993640</v>
      </c>
      <c r="O23" s="63">
        <v>23743</v>
      </c>
      <c r="P23" s="39">
        <f t="shared" si="0"/>
        <v>2.3894972022060302E-2</v>
      </c>
      <c r="Q23" s="61">
        <f t="shared" si="1"/>
        <v>993640</v>
      </c>
      <c r="R23" s="60">
        <f t="shared" si="2"/>
        <v>23743</v>
      </c>
      <c r="S23" s="39">
        <f t="shared" si="3"/>
        <v>2.3894972022060302E-2</v>
      </c>
    </row>
    <row r="24" spans="1:25" x14ac:dyDescent="0.25">
      <c r="A24" t="s">
        <v>158</v>
      </c>
      <c r="B24" t="s">
        <v>77</v>
      </c>
      <c r="C24" t="s">
        <v>132</v>
      </c>
      <c r="D24" t="s">
        <v>132</v>
      </c>
      <c r="E24" t="s">
        <v>331</v>
      </c>
      <c r="F24" t="s">
        <v>332</v>
      </c>
      <c r="G24" t="s">
        <v>61</v>
      </c>
      <c r="H24" t="s">
        <v>133</v>
      </c>
      <c r="I24" t="s">
        <v>134</v>
      </c>
      <c r="J24" s="44" t="s">
        <v>71</v>
      </c>
      <c r="K24" s="44" t="s">
        <v>71</v>
      </c>
      <c r="L24" s="44" t="s">
        <v>59</v>
      </c>
      <c r="M24" s="44" t="s">
        <v>5</v>
      </c>
      <c r="N24" s="63">
        <v>2980</v>
      </c>
      <c r="O24" s="63">
        <v>1086</v>
      </c>
      <c r="P24" s="39">
        <f t="shared" si="0"/>
        <v>0.36442953020134228</v>
      </c>
      <c r="Q24" s="61">
        <f t="shared" si="1"/>
        <v>2980</v>
      </c>
      <c r="R24" s="60">
        <f t="shared" si="2"/>
        <v>1086</v>
      </c>
      <c r="S24" s="39">
        <f t="shared" si="3"/>
        <v>0.36442953020134228</v>
      </c>
    </row>
    <row r="25" spans="1:25" x14ac:dyDescent="0.25">
      <c r="A25" t="s">
        <v>158</v>
      </c>
      <c r="B25" t="s">
        <v>77</v>
      </c>
      <c r="C25" t="s">
        <v>135</v>
      </c>
      <c r="D25" t="s">
        <v>135</v>
      </c>
      <c r="E25" t="s">
        <v>333</v>
      </c>
      <c r="F25" t="s">
        <v>358</v>
      </c>
      <c r="G25" t="s">
        <v>174</v>
      </c>
      <c r="H25" t="s">
        <v>136</v>
      </c>
      <c r="I25" t="s">
        <v>137</v>
      </c>
      <c r="J25" t="s">
        <v>71</v>
      </c>
      <c r="K25" t="s">
        <v>71</v>
      </c>
      <c r="L25" s="44" t="s">
        <v>59</v>
      </c>
      <c r="M25" s="44" t="s">
        <v>5</v>
      </c>
      <c r="N25" s="63">
        <v>218</v>
      </c>
      <c r="O25" s="63">
        <v>185</v>
      </c>
      <c r="P25" s="39">
        <f t="shared" si="0"/>
        <v>0.84862385321100919</v>
      </c>
      <c r="Q25" s="61">
        <f t="shared" si="1"/>
        <v>218</v>
      </c>
      <c r="R25" s="60">
        <f t="shared" si="2"/>
        <v>185</v>
      </c>
      <c r="S25" s="39">
        <f t="shared" si="3"/>
        <v>0.84862385321100919</v>
      </c>
    </row>
    <row r="26" spans="1:25" x14ac:dyDescent="0.25">
      <c r="A26" t="s">
        <v>155</v>
      </c>
      <c r="B26" t="s">
        <v>76</v>
      </c>
      <c r="C26" t="s">
        <v>156</v>
      </c>
      <c r="D26" t="s">
        <v>95</v>
      </c>
      <c r="E26" t="s">
        <v>299</v>
      </c>
      <c r="F26" t="s">
        <v>300</v>
      </c>
      <c r="G26" t="s">
        <v>157</v>
      </c>
      <c r="H26" t="s">
        <v>96</v>
      </c>
      <c r="I26" t="s">
        <v>97</v>
      </c>
      <c r="J26" t="s">
        <v>149</v>
      </c>
      <c r="K26" t="s">
        <v>98</v>
      </c>
      <c r="L26" s="44" t="s">
        <v>59</v>
      </c>
      <c r="M26" s="44" t="s">
        <v>5</v>
      </c>
      <c r="N26" s="63">
        <v>2024663</v>
      </c>
      <c r="O26" s="63">
        <v>331825</v>
      </c>
      <c r="P26" s="39">
        <f t="shared" si="0"/>
        <v>0.16389147230921886</v>
      </c>
      <c r="Q26" s="61">
        <f t="shared" si="1"/>
        <v>2024663</v>
      </c>
      <c r="R26" s="60">
        <f t="shared" si="2"/>
        <v>331825</v>
      </c>
      <c r="S26" s="39">
        <f t="shared" si="3"/>
        <v>0.16389147230921886</v>
      </c>
    </row>
    <row r="27" spans="1:25" x14ac:dyDescent="0.25">
      <c r="A27" t="s">
        <v>155</v>
      </c>
      <c r="B27" t="s">
        <v>76</v>
      </c>
      <c r="C27" t="s">
        <v>156</v>
      </c>
      <c r="D27" t="s">
        <v>95</v>
      </c>
      <c r="E27" t="s">
        <v>303</v>
      </c>
      <c r="F27" t="s">
        <v>304</v>
      </c>
      <c r="G27" t="s">
        <v>160</v>
      </c>
      <c r="H27" t="s">
        <v>102</v>
      </c>
      <c r="I27" t="s">
        <v>103</v>
      </c>
      <c r="J27" t="s">
        <v>70</v>
      </c>
      <c r="K27" t="s">
        <v>70</v>
      </c>
      <c r="L27" s="44" t="s">
        <v>59</v>
      </c>
      <c r="M27" s="44" t="s">
        <v>5</v>
      </c>
      <c r="N27" s="63">
        <v>1087278</v>
      </c>
      <c r="O27" s="63">
        <v>232112</v>
      </c>
      <c r="P27" s="39">
        <f t="shared" si="0"/>
        <v>0.2134799011844257</v>
      </c>
      <c r="Q27" s="61">
        <f t="shared" si="1"/>
        <v>1087278</v>
      </c>
      <c r="R27" s="60">
        <f t="shared" si="2"/>
        <v>232112</v>
      </c>
      <c r="S27" s="39">
        <f t="shared" si="3"/>
        <v>0.2134799011844257</v>
      </c>
    </row>
    <row r="28" spans="1:25" x14ac:dyDescent="0.25">
      <c r="A28" t="s">
        <v>155</v>
      </c>
      <c r="B28" t="s">
        <v>76</v>
      </c>
      <c r="C28" t="s">
        <v>156</v>
      </c>
      <c r="D28" t="s">
        <v>95</v>
      </c>
      <c r="E28" t="s">
        <v>356</v>
      </c>
      <c r="F28" t="s">
        <v>357</v>
      </c>
      <c r="G28" t="s">
        <v>161</v>
      </c>
      <c r="H28" t="s">
        <v>104</v>
      </c>
      <c r="I28" t="s">
        <v>105</v>
      </c>
      <c r="J28" t="s">
        <v>70</v>
      </c>
      <c r="K28" t="s">
        <v>70</v>
      </c>
      <c r="L28" s="44" t="s">
        <v>59</v>
      </c>
      <c r="M28" s="44" t="s">
        <v>5</v>
      </c>
      <c r="N28" s="63">
        <v>230380</v>
      </c>
      <c r="O28" s="63">
        <v>104011</v>
      </c>
      <c r="P28" s="39">
        <f t="shared" si="0"/>
        <v>0.45147582255404117</v>
      </c>
      <c r="Q28" s="61">
        <f t="shared" si="1"/>
        <v>230380</v>
      </c>
      <c r="R28" s="60">
        <f t="shared" si="2"/>
        <v>104011</v>
      </c>
      <c r="S28" s="39">
        <f t="shared" si="3"/>
        <v>0.45147582255404117</v>
      </c>
    </row>
    <row r="29" spans="1:25" x14ac:dyDescent="0.25">
      <c r="A29" t="s">
        <v>155</v>
      </c>
      <c r="B29" s="45" t="s">
        <v>76</v>
      </c>
      <c r="C29" t="s">
        <v>182</v>
      </c>
      <c r="D29" s="45" t="s">
        <v>180</v>
      </c>
      <c r="E29" s="64" t="s">
        <v>162</v>
      </c>
      <c r="F29" s="64" t="s">
        <v>108</v>
      </c>
      <c r="G29" s="64" t="s">
        <v>162</v>
      </c>
      <c r="H29" s="64" t="s">
        <v>108</v>
      </c>
      <c r="I29" s="64" t="s">
        <v>109</v>
      </c>
      <c r="J29" t="s">
        <v>70</v>
      </c>
      <c r="K29" t="s">
        <v>70</v>
      </c>
      <c r="L29" s="44" t="s">
        <v>59</v>
      </c>
      <c r="M29" s="44" t="s">
        <v>5</v>
      </c>
      <c r="N29" s="63">
        <v>47117</v>
      </c>
      <c r="O29" s="63">
        <v>42357</v>
      </c>
      <c r="P29" s="65">
        <f t="shared" si="0"/>
        <v>0.89897489228940719</v>
      </c>
      <c r="Q29" s="61">
        <f t="shared" si="1"/>
        <v>47117</v>
      </c>
      <c r="R29" s="60">
        <f t="shared" si="2"/>
        <v>42357</v>
      </c>
      <c r="S29" s="39">
        <f t="shared" si="3"/>
        <v>0.89897489228940719</v>
      </c>
    </row>
    <row r="30" spans="1:25" x14ac:dyDescent="0.25">
      <c r="A30" t="s">
        <v>155</v>
      </c>
      <c r="B30" s="45" t="s">
        <v>76</v>
      </c>
      <c r="C30" t="s">
        <v>156</v>
      </c>
      <c r="D30" s="45" t="s">
        <v>95</v>
      </c>
      <c r="E30" t="s">
        <v>318</v>
      </c>
      <c r="F30" s="45" t="s">
        <v>319</v>
      </c>
      <c r="G30" t="s">
        <v>163</v>
      </c>
      <c r="H30" s="45" t="s">
        <v>110</v>
      </c>
      <c r="I30" t="s">
        <v>111</v>
      </c>
      <c r="J30" t="s">
        <v>70</v>
      </c>
      <c r="K30" t="s">
        <v>70</v>
      </c>
      <c r="L30" s="44" t="s">
        <v>59</v>
      </c>
      <c r="M30" s="44" t="s">
        <v>5</v>
      </c>
      <c r="N30" s="63">
        <v>72185</v>
      </c>
      <c r="O30" s="63">
        <v>33205</v>
      </c>
      <c r="P30" s="39">
        <f t="shared" si="0"/>
        <v>0.45999861467063796</v>
      </c>
      <c r="Q30" s="61">
        <f t="shared" si="1"/>
        <v>72185</v>
      </c>
      <c r="R30" s="60">
        <f t="shared" si="2"/>
        <v>33205</v>
      </c>
      <c r="S30" s="39">
        <f t="shared" si="3"/>
        <v>0.45999861467063796</v>
      </c>
    </row>
    <row r="31" spans="1:25" x14ac:dyDescent="0.25">
      <c r="A31" t="s">
        <v>155</v>
      </c>
      <c r="B31" s="45" t="s">
        <v>76</v>
      </c>
      <c r="C31" t="s">
        <v>182</v>
      </c>
      <c r="D31" s="45" t="s">
        <v>180</v>
      </c>
      <c r="E31" s="64" t="s">
        <v>169</v>
      </c>
      <c r="F31" s="64" t="s">
        <v>121</v>
      </c>
      <c r="G31" s="64" t="s">
        <v>169</v>
      </c>
      <c r="H31" s="64" t="s">
        <v>121</v>
      </c>
      <c r="I31" s="64" t="s">
        <v>122</v>
      </c>
      <c r="J31" t="s">
        <v>70</v>
      </c>
      <c r="K31" t="s">
        <v>70</v>
      </c>
      <c r="L31" s="44" t="s">
        <v>59</v>
      </c>
      <c r="M31" s="44" t="s">
        <v>5</v>
      </c>
      <c r="N31" s="63">
        <v>7782</v>
      </c>
      <c r="O31" s="63">
        <v>6516</v>
      </c>
      <c r="P31" s="65">
        <f t="shared" si="0"/>
        <v>0.83731688511950653</v>
      </c>
      <c r="Q31" s="61">
        <f t="shared" si="1"/>
        <v>7782</v>
      </c>
      <c r="R31" s="60">
        <f t="shared" si="2"/>
        <v>6516</v>
      </c>
      <c r="S31" s="39">
        <f t="shared" si="3"/>
        <v>0.83731688511950653</v>
      </c>
    </row>
    <row r="32" spans="1:25" ht="15.75" customHeight="1" x14ac:dyDescent="0.25">
      <c r="A32" t="s">
        <v>155</v>
      </c>
      <c r="B32" s="45" t="s">
        <v>76</v>
      </c>
      <c r="C32" t="s">
        <v>125</v>
      </c>
      <c r="D32" t="s">
        <v>125</v>
      </c>
      <c r="E32" t="s">
        <v>327</v>
      </c>
      <c r="F32" t="s">
        <v>328</v>
      </c>
      <c r="G32" t="s">
        <v>170</v>
      </c>
      <c r="H32" t="s">
        <v>126</v>
      </c>
      <c r="I32" t="s">
        <v>127</v>
      </c>
      <c r="J32" t="s">
        <v>70</v>
      </c>
      <c r="K32" t="s">
        <v>70</v>
      </c>
      <c r="L32" s="44" t="s">
        <v>59</v>
      </c>
      <c r="M32" s="44" t="s">
        <v>5</v>
      </c>
      <c r="N32" s="63">
        <v>5998</v>
      </c>
      <c r="O32" s="63">
        <v>1781</v>
      </c>
      <c r="P32" s="39">
        <f t="shared" si="0"/>
        <v>0.29693231077025678</v>
      </c>
      <c r="Q32" s="61">
        <f t="shared" si="1"/>
        <v>5998</v>
      </c>
      <c r="R32" s="60">
        <f t="shared" si="2"/>
        <v>1781</v>
      </c>
      <c r="S32" s="39">
        <f t="shared" si="3"/>
        <v>0.29693231077025678</v>
      </c>
    </row>
    <row r="33" spans="1:19" x14ac:dyDescent="0.25">
      <c r="A33" t="s">
        <v>155</v>
      </c>
      <c r="B33" t="s">
        <v>76</v>
      </c>
      <c r="C33" t="s">
        <v>106</v>
      </c>
      <c r="D33" t="s">
        <v>106</v>
      </c>
      <c r="E33" t="s">
        <v>305</v>
      </c>
      <c r="F33" t="s">
        <v>306</v>
      </c>
      <c r="G33" t="s">
        <v>63</v>
      </c>
      <c r="H33" t="s">
        <v>42</v>
      </c>
      <c r="I33" t="s">
        <v>107</v>
      </c>
      <c r="J33" t="s">
        <v>72</v>
      </c>
      <c r="K33" t="s">
        <v>72</v>
      </c>
      <c r="L33" s="44" t="s">
        <v>60</v>
      </c>
      <c r="M33" s="44" t="s">
        <v>10</v>
      </c>
      <c r="N33" s="63">
        <v>71508</v>
      </c>
      <c r="O33" s="63">
        <v>44396</v>
      </c>
      <c r="P33" s="39">
        <f t="shared" si="0"/>
        <v>0.62085361078480727</v>
      </c>
      <c r="Q33" s="61">
        <f t="shared" si="1"/>
        <v>71508</v>
      </c>
      <c r="R33" s="60">
        <f t="shared" si="2"/>
        <v>44396</v>
      </c>
      <c r="S33" s="39">
        <f t="shared" si="3"/>
        <v>0.62085361078480727</v>
      </c>
    </row>
    <row r="34" spans="1:19" x14ac:dyDescent="0.25">
      <c r="A34" t="s">
        <v>155</v>
      </c>
      <c r="B34" s="45" t="s">
        <v>76</v>
      </c>
      <c r="C34" t="s">
        <v>106</v>
      </c>
      <c r="D34" s="45" t="s">
        <v>106</v>
      </c>
      <c r="E34" t="s">
        <v>299</v>
      </c>
      <c r="F34" s="45" t="s">
        <v>320</v>
      </c>
      <c r="G34" t="s">
        <v>165</v>
      </c>
      <c r="H34" s="45" t="s">
        <v>114</v>
      </c>
      <c r="I34" t="s">
        <v>115</v>
      </c>
      <c r="J34" t="s">
        <v>149</v>
      </c>
      <c r="K34" t="s">
        <v>98</v>
      </c>
      <c r="L34" s="44" t="s">
        <v>60</v>
      </c>
      <c r="M34" s="44" t="s">
        <v>10</v>
      </c>
      <c r="N34" s="63">
        <v>24717</v>
      </c>
      <c r="O34" s="63">
        <v>16237</v>
      </c>
      <c r="P34" s="39">
        <f t="shared" si="0"/>
        <v>0.65691629243031113</v>
      </c>
      <c r="Q34" s="61">
        <f t="shared" si="1"/>
        <v>24717</v>
      </c>
      <c r="R34" s="60">
        <f t="shared" si="2"/>
        <v>16237</v>
      </c>
      <c r="S34" s="39">
        <f t="shared" si="3"/>
        <v>0.65691629243031113</v>
      </c>
    </row>
    <row r="35" spans="1:19" x14ac:dyDescent="0.25">
      <c r="A35" t="s">
        <v>155</v>
      </c>
      <c r="B35" s="45" t="s">
        <v>76</v>
      </c>
      <c r="C35" t="s">
        <v>106</v>
      </c>
      <c r="D35" s="45" t="s">
        <v>106</v>
      </c>
      <c r="E35" t="s">
        <v>323</v>
      </c>
      <c r="F35" s="45" t="s">
        <v>324</v>
      </c>
      <c r="G35" t="s">
        <v>168</v>
      </c>
      <c r="H35" s="45" t="s">
        <v>119</v>
      </c>
      <c r="I35" t="s">
        <v>120</v>
      </c>
      <c r="J35" t="s">
        <v>149</v>
      </c>
      <c r="K35" t="s">
        <v>98</v>
      </c>
      <c r="L35" s="44" t="s">
        <v>60</v>
      </c>
      <c r="M35" s="44" t="s">
        <v>10</v>
      </c>
      <c r="N35" s="63">
        <v>15167</v>
      </c>
      <c r="O35" s="63">
        <v>10139</v>
      </c>
      <c r="P35" s="39">
        <f t="shared" si="0"/>
        <v>0.66849080239994729</v>
      </c>
      <c r="Q35" s="61">
        <f t="shared" si="1"/>
        <v>15167</v>
      </c>
      <c r="R35" s="60">
        <f t="shared" si="2"/>
        <v>10139</v>
      </c>
      <c r="S35" s="39">
        <f t="shared" si="3"/>
        <v>0.66849080239994729</v>
      </c>
    </row>
    <row r="36" spans="1:19" x14ac:dyDescent="0.25">
      <c r="A36" t="s">
        <v>155</v>
      </c>
      <c r="B36" s="45" t="s">
        <v>76</v>
      </c>
      <c r="C36" t="s">
        <v>106</v>
      </c>
      <c r="D36" s="45" t="s">
        <v>106</v>
      </c>
      <c r="E36" t="s">
        <v>325</v>
      </c>
      <c r="F36" s="45" t="s">
        <v>326</v>
      </c>
      <c r="G36" t="s">
        <v>64</v>
      </c>
      <c r="H36" s="45" t="s">
        <v>123</v>
      </c>
      <c r="I36" t="s">
        <v>124</v>
      </c>
      <c r="J36" t="s">
        <v>72</v>
      </c>
      <c r="K36" t="s">
        <v>72</v>
      </c>
      <c r="L36" s="44" t="s">
        <v>60</v>
      </c>
      <c r="M36" s="44" t="s">
        <v>10</v>
      </c>
      <c r="N36" s="63">
        <v>17296</v>
      </c>
      <c r="O36" s="63">
        <v>10926</v>
      </c>
      <c r="P36" s="39">
        <f t="shared" si="0"/>
        <v>0.6317067530064755</v>
      </c>
      <c r="Q36" s="61">
        <f t="shared" si="1"/>
        <v>17296</v>
      </c>
      <c r="R36" s="60">
        <f t="shared" si="2"/>
        <v>10926</v>
      </c>
      <c r="S36" s="39">
        <f t="shared" si="3"/>
        <v>0.6317067530064755</v>
      </c>
    </row>
    <row r="37" spans="1:19" x14ac:dyDescent="0.25">
      <c r="A37" t="s">
        <v>211</v>
      </c>
      <c r="B37" t="s">
        <v>211</v>
      </c>
      <c r="C37" t="s">
        <v>212</v>
      </c>
      <c r="D37" t="s">
        <v>219</v>
      </c>
      <c r="E37" t="s">
        <v>338</v>
      </c>
      <c r="F37" t="s">
        <v>339</v>
      </c>
      <c r="G37" t="s">
        <v>239</v>
      </c>
      <c r="H37" t="s">
        <v>240</v>
      </c>
      <c r="I37" t="s">
        <v>213</v>
      </c>
      <c r="J37" t="s">
        <v>70</v>
      </c>
      <c r="K37" t="s">
        <v>70</v>
      </c>
      <c r="L37" s="44" t="s">
        <v>59</v>
      </c>
      <c r="M37" s="44" t="s">
        <v>5</v>
      </c>
      <c r="N37" s="63">
        <v>8046131</v>
      </c>
      <c r="O37" s="63">
        <v>391799</v>
      </c>
      <c r="P37" s="39">
        <f t="shared" si="0"/>
        <v>4.8694086636173334E-2</v>
      </c>
      <c r="Q37" s="61">
        <f t="shared" si="1"/>
        <v>8046131</v>
      </c>
      <c r="R37" s="60">
        <f t="shared" si="2"/>
        <v>391799</v>
      </c>
      <c r="S37" s="39">
        <f t="shared" si="3"/>
        <v>4.8694086636173334E-2</v>
      </c>
    </row>
    <row r="38" spans="1:19" x14ac:dyDescent="0.25">
      <c r="A38" t="s">
        <v>192</v>
      </c>
      <c r="B38" t="s">
        <v>195</v>
      </c>
      <c r="C38" t="s">
        <v>193</v>
      </c>
      <c r="D38" t="s">
        <v>193</v>
      </c>
      <c r="E38" t="s">
        <v>311</v>
      </c>
      <c r="F38" t="s">
        <v>311</v>
      </c>
      <c r="G38" t="s">
        <v>62</v>
      </c>
      <c r="H38" t="s">
        <v>62</v>
      </c>
      <c r="I38" t="s">
        <v>194</v>
      </c>
      <c r="J38" t="s">
        <v>149</v>
      </c>
      <c r="K38" t="s">
        <v>98</v>
      </c>
      <c r="L38" s="44" t="s">
        <v>59</v>
      </c>
      <c r="M38" s="44" t="s">
        <v>5</v>
      </c>
      <c r="N38" s="63">
        <v>301023</v>
      </c>
      <c r="O38" s="63">
        <v>6434</v>
      </c>
      <c r="P38" s="39">
        <f t="shared" si="0"/>
        <v>2.1373782069808618E-2</v>
      </c>
      <c r="Q38" s="61">
        <f t="shared" si="1"/>
        <v>301023</v>
      </c>
      <c r="R38" s="60">
        <f t="shared" si="2"/>
        <v>6434</v>
      </c>
      <c r="S38" s="39">
        <f t="shared" si="3"/>
        <v>2.1373782069808618E-2</v>
      </c>
    </row>
  </sheetData>
  <autoFilter ref="A1:S38">
    <sortState ref="A2:S44">
      <sortCondition ref="B2:B44"/>
    </sortState>
  </autoFilter>
  <hyperlinks>
    <hyperlink ref="E23" r:id="rId1"/>
    <hyperlink ref="F23" r:id="rId2"/>
    <hyperlink ref="E24" r:id="rId3"/>
    <hyperlink ref="F24" r:id="rId4"/>
  </hyperlinks>
  <pageMargins left="0.7" right="0.7" top="0.75" bottom="0.75" header="0.3" footer="0.3"/>
  <pageSetup paperSize="9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defaultRowHeight="15" x14ac:dyDescent="0.25"/>
  <cols>
    <col min="1" max="1" width="17.85546875" customWidth="1"/>
    <col min="2" max="2" width="27.5703125" customWidth="1"/>
  </cols>
  <sheetData>
    <row r="1" spans="1:2" x14ac:dyDescent="0.25">
      <c r="A1" s="40" t="s">
        <v>141</v>
      </c>
      <c r="B1" t="s">
        <v>364</v>
      </c>
    </row>
    <row r="3" spans="1:2" x14ac:dyDescent="0.25">
      <c r="A3" s="40" t="s">
        <v>236</v>
      </c>
      <c r="B3" t="s">
        <v>377</v>
      </c>
    </row>
    <row r="4" spans="1:2" x14ac:dyDescent="0.25">
      <c r="A4" s="36" t="s">
        <v>257</v>
      </c>
      <c r="B4" s="37">
        <v>10</v>
      </c>
    </row>
    <row r="5" spans="1:2" x14ac:dyDescent="0.25">
      <c r="A5" s="36" t="s">
        <v>251</v>
      </c>
      <c r="B5" s="37">
        <v>499</v>
      </c>
    </row>
    <row r="6" spans="1:2" x14ac:dyDescent="0.25">
      <c r="A6" s="36" t="s">
        <v>242</v>
      </c>
      <c r="B6" s="37">
        <v>11665</v>
      </c>
    </row>
    <row r="7" spans="1:2" x14ac:dyDescent="0.25">
      <c r="A7" s="36" t="s">
        <v>400</v>
      </c>
      <c r="B7" s="37">
        <v>11881</v>
      </c>
    </row>
    <row r="8" spans="1:2" x14ac:dyDescent="0.25">
      <c r="A8" s="36" t="s">
        <v>372</v>
      </c>
      <c r="B8" s="37">
        <v>19298</v>
      </c>
    </row>
    <row r="9" spans="1:2" x14ac:dyDescent="0.25">
      <c r="A9" s="36" t="s">
        <v>230</v>
      </c>
      <c r="B9" s="37">
        <v>74204</v>
      </c>
    </row>
    <row r="10" spans="1:2" x14ac:dyDescent="0.25">
      <c r="A10" s="36" t="s">
        <v>198</v>
      </c>
      <c r="B10" s="37">
        <v>100655</v>
      </c>
    </row>
    <row r="11" spans="1:2" x14ac:dyDescent="0.25">
      <c r="A11" s="36" t="s">
        <v>195</v>
      </c>
      <c r="B11" s="37">
        <v>301027</v>
      </c>
    </row>
    <row r="12" spans="1:2" x14ac:dyDescent="0.25">
      <c r="A12" s="36" t="s">
        <v>185</v>
      </c>
      <c r="B12" s="37">
        <v>530087</v>
      </c>
    </row>
    <row r="13" spans="1:2" x14ac:dyDescent="0.25">
      <c r="A13" s="36" t="s">
        <v>204</v>
      </c>
      <c r="B13" s="37">
        <v>624717</v>
      </c>
    </row>
    <row r="14" spans="1:2" x14ac:dyDescent="0.25">
      <c r="A14" s="36" t="s">
        <v>128</v>
      </c>
      <c r="B14" s="37">
        <v>653431</v>
      </c>
    </row>
    <row r="15" spans="1:2" x14ac:dyDescent="0.25">
      <c r="A15" s="36" t="s">
        <v>208</v>
      </c>
      <c r="B15" s="37">
        <v>951821</v>
      </c>
    </row>
    <row r="16" spans="1:2" x14ac:dyDescent="0.25">
      <c r="A16" s="36" t="s">
        <v>77</v>
      </c>
      <c r="B16" s="37">
        <v>1168991</v>
      </c>
    </row>
    <row r="17" spans="1:2" x14ac:dyDescent="0.25">
      <c r="A17" s="36" t="s">
        <v>214</v>
      </c>
      <c r="B17" s="37">
        <v>1666718</v>
      </c>
    </row>
    <row r="18" spans="1:2" x14ac:dyDescent="0.25">
      <c r="A18" s="36" t="s">
        <v>235</v>
      </c>
      <c r="B18" s="37">
        <v>1917204</v>
      </c>
    </row>
    <row r="19" spans="1:2" x14ac:dyDescent="0.25">
      <c r="A19" s="36" t="s">
        <v>54</v>
      </c>
      <c r="B19" s="37">
        <v>1922743</v>
      </c>
    </row>
    <row r="20" spans="1:2" x14ac:dyDescent="0.25">
      <c r="A20" s="36" t="s">
        <v>76</v>
      </c>
      <c r="B20" s="37">
        <v>5001236</v>
      </c>
    </row>
    <row r="21" spans="1:2" x14ac:dyDescent="0.25">
      <c r="A21" s="36" t="s">
        <v>211</v>
      </c>
      <c r="B21" s="37">
        <v>12560635</v>
      </c>
    </row>
    <row r="22" spans="1:2" x14ac:dyDescent="0.25">
      <c r="A22" s="36" t="s">
        <v>78</v>
      </c>
      <c r="B22" s="37">
        <v>15042206</v>
      </c>
    </row>
    <row r="23" spans="1:2" x14ac:dyDescent="0.25">
      <c r="A23" s="36" t="s">
        <v>44</v>
      </c>
      <c r="B23" s="37">
        <v>42559028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opLeftCell="D1" zoomScale="90" zoomScaleNormal="90" workbookViewId="0">
      <pane ySplit="1" topLeftCell="A5" activePane="bottomLeft" state="frozen"/>
      <selection pane="bottomLeft" activeCell="O52" sqref="O52"/>
    </sheetView>
  </sheetViews>
  <sheetFormatPr defaultRowHeight="15" x14ac:dyDescent="0.25"/>
  <cols>
    <col min="1" max="2" width="15.7109375" customWidth="1"/>
    <col min="3" max="3" width="41.140625" customWidth="1"/>
    <col min="4" max="4" width="52.7109375" customWidth="1"/>
    <col min="5" max="8" width="32.42578125" customWidth="1"/>
    <col min="9" max="9" width="30.5703125" bestFit="1" customWidth="1"/>
    <col min="10" max="11" width="11.7109375" hidden="1" customWidth="1"/>
    <col min="12" max="13" width="16.140625" hidden="1" customWidth="1"/>
    <col min="14" max="14" width="20.28515625" style="89" customWidth="1"/>
    <col min="15" max="15" width="20.28515625" customWidth="1"/>
    <col min="17" max="18" width="15.85546875" customWidth="1"/>
  </cols>
  <sheetData>
    <row r="1" spans="1:19" x14ac:dyDescent="0.25">
      <c r="A1" s="43" t="s">
        <v>141</v>
      </c>
      <c r="B1" s="43" t="s">
        <v>68</v>
      </c>
      <c r="C1" s="43" t="s">
        <v>142</v>
      </c>
      <c r="D1" s="43" t="s">
        <v>79</v>
      </c>
      <c r="E1" s="43" t="s">
        <v>293</v>
      </c>
      <c r="F1" s="43" t="s">
        <v>294</v>
      </c>
      <c r="G1" s="43" t="s">
        <v>143</v>
      </c>
      <c r="H1" s="43" t="s">
        <v>80</v>
      </c>
      <c r="I1" s="43" t="s">
        <v>144</v>
      </c>
      <c r="J1" s="43" t="s">
        <v>69</v>
      </c>
      <c r="K1" s="43" t="s">
        <v>139</v>
      </c>
      <c r="L1" s="43" t="s">
        <v>148</v>
      </c>
      <c r="M1" s="43" t="s">
        <v>67</v>
      </c>
      <c r="N1" s="87" t="s">
        <v>145</v>
      </c>
      <c r="O1" s="43" t="s">
        <v>146</v>
      </c>
      <c r="P1" s="43" t="s">
        <v>147</v>
      </c>
      <c r="Q1" s="43" t="s">
        <v>81</v>
      </c>
      <c r="R1" s="43" t="s">
        <v>82</v>
      </c>
      <c r="S1" s="43" t="s">
        <v>83</v>
      </c>
    </row>
    <row r="2" spans="1:19" x14ac:dyDescent="0.25">
      <c r="A2" t="s">
        <v>84</v>
      </c>
      <c r="B2" t="s">
        <v>84</v>
      </c>
      <c r="C2" t="s">
        <v>85</v>
      </c>
      <c r="D2" t="s">
        <v>85</v>
      </c>
      <c r="E2" t="s">
        <v>150</v>
      </c>
      <c r="F2" t="s">
        <v>86</v>
      </c>
      <c r="G2" t="s">
        <v>150</v>
      </c>
      <c r="H2" t="s">
        <v>86</v>
      </c>
      <c r="I2" t="s">
        <v>87</v>
      </c>
      <c r="L2" s="44" t="s">
        <v>59</v>
      </c>
      <c r="M2" s="44" t="s">
        <v>5</v>
      </c>
      <c r="N2" s="57">
        <v>12475702</v>
      </c>
      <c r="O2" s="57">
        <v>369013</v>
      </c>
      <c r="P2" s="39">
        <f t="shared" ref="P2:P44" si="0">O2/N2</f>
        <v>2.9578535941304145E-2</v>
      </c>
      <c r="Q2" s="61">
        <f t="shared" ref="Q2:Q44" si="1">N2</f>
        <v>12475702</v>
      </c>
      <c r="R2" s="60">
        <f t="shared" ref="R2:R44" si="2">O2</f>
        <v>369013</v>
      </c>
      <c r="S2" s="39">
        <f t="shared" ref="S2:S44" si="3">R2/Q2</f>
        <v>2.9578535941304145E-2</v>
      </c>
    </row>
    <row r="3" spans="1:19" x14ac:dyDescent="0.25">
      <c r="A3" t="s">
        <v>151</v>
      </c>
      <c r="B3" t="s">
        <v>78</v>
      </c>
      <c r="C3" t="s">
        <v>88</v>
      </c>
      <c r="D3" t="s">
        <v>88</v>
      </c>
      <c r="E3" t="s">
        <v>295</v>
      </c>
      <c r="F3" t="s">
        <v>296</v>
      </c>
      <c r="G3" t="s">
        <v>153</v>
      </c>
      <c r="H3" t="s">
        <v>91</v>
      </c>
      <c r="I3" t="s">
        <v>92</v>
      </c>
      <c r="J3" t="s">
        <v>65</v>
      </c>
      <c r="K3" t="s">
        <v>65</v>
      </c>
      <c r="L3" s="44" t="s">
        <v>59</v>
      </c>
      <c r="M3" s="44" t="s">
        <v>5</v>
      </c>
      <c r="N3" s="57">
        <v>6258221</v>
      </c>
      <c r="O3" s="57">
        <v>319848</v>
      </c>
      <c r="P3" s="39">
        <f t="shared" si="0"/>
        <v>5.1108453983967649E-2</v>
      </c>
      <c r="Q3" s="61">
        <f t="shared" si="1"/>
        <v>6258221</v>
      </c>
      <c r="R3" s="60">
        <f t="shared" si="2"/>
        <v>319848</v>
      </c>
      <c r="S3" s="39">
        <f t="shared" si="3"/>
        <v>5.1108453983967649E-2</v>
      </c>
    </row>
    <row r="4" spans="1:19" x14ac:dyDescent="0.25">
      <c r="A4" t="s">
        <v>151</v>
      </c>
      <c r="B4" t="s">
        <v>78</v>
      </c>
      <c r="C4" t="s">
        <v>88</v>
      </c>
      <c r="D4" t="s">
        <v>88</v>
      </c>
      <c r="E4" t="s">
        <v>297</v>
      </c>
      <c r="F4" t="s">
        <v>298</v>
      </c>
      <c r="G4" t="s">
        <v>154</v>
      </c>
      <c r="H4" t="s">
        <v>93</v>
      </c>
      <c r="I4" t="s">
        <v>94</v>
      </c>
      <c r="J4" t="s">
        <v>65</v>
      </c>
      <c r="K4" t="s">
        <v>65</v>
      </c>
      <c r="L4" s="44" t="s">
        <v>59</v>
      </c>
      <c r="M4" s="44" t="s">
        <v>5</v>
      </c>
      <c r="N4" s="57">
        <v>6321185</v>
      </c>
      <c r="O4" s="57">
        <v>274641</v>
      </c>
      <c r="P4" s="39">
        <f t="shared" si="0"/>
        <v>4.3447707985132533E-2</v>
      </c>
      <c r="Q4" s="61">
        <f t="shared" si="1"/>
        <v>6321185</v>
      </c>
      <c r="R4" s="60">
        <f t="shared" si="2"/>
        <v>274641</v>
      </c>
      <c r="S4" s="39">
        <f t="shared" si="3"/>
        <v>4.3447707985132533E-2</v>
      </c>
    </row>
    <row r="5" spans="1:19" x14ac:dyDescent="0.25">
      <c r="A5" t="s">
        <v>151</v>
      </c>
      <c r="B5" t="s">
        <v>78</v>
      </c>
      <c r="C5" t="s">
        <v>88</v>
      </c>
      <c r="D5" t="s">
        <v>88</v>
      </c>
      <c r="E5" t="s">
        <v>152</v>
      </c>
      <c r="F5" t="s">
        <v>89</v>
      </c>
      <c r="G5" t="s">
        <v>152</v>
      </c>
      <c r="H5" t="s">
        <v>89</v>
      </c>
      <c r="I5" t="s">
        <v>90</v>
      </c>
      <c r="J5" t="s">
        <v>65</v>
      </c>
      <c r="K5" t="s">
        <v>65</v>
      </c>
      <c r="L5" s="44" t="s">
        <v>59</v>
      </c>
      <c r="M5" s="44" t="s">
        <v>5</v>
      </c>
      <c r="N5" s="57">
        <v>2462800</v>
      </c>
      <c r="O5" s="57">
        <v>114547</v>
      </c>
      <c r="P5" s="39">
        <f t="shared" si="0"/>
        <v>4.6510881923014454E-2</v>
      </c>
      <c r="Q5" s="61">
        <f t="shared" si="1"/>
        <v>2462800</v>
      </c>
      <c r="R5" s="60">
        <f t="shared" si="2"/>
        <v>114547</v>
      </c>
      <c r="S5" s="39">
        <f t="shared" si="3"/>
        <v>4.6510881923014454E-2</v>
      </c>
    </row>
    <row r="6" spans="1:19" x14ac:dyDescent="0.25">
      <c r="A6" t="s">
        <v>155</v>
      </c>
      <c r="B6" t="s">
        <v>76</v>
      </c>
      <c r="C6" t="s">
        <v>156</v>
      </c>
      <c r="D6" t="s">
        <v>95</v>
      </c>
      <c r="E6" t="s">
        <v>299</v>
      </c>
      <c r="F6" t="s">
        <v>300</v>
      </c>
      <c r="G6" t="s">
        <v>157</v>
      </c>
      <c r="H6" t="s">
        <v>96</v>
      </c>
      <c r="I6" t="s">
        <v>97</v>
      </c>
      <c r="J6" t="s">
        <v>149</v>
      </c>
      <c r="K6" t="s">
        <v>98</v>
      </c>
      <c r="L6" s="44" t="s">
        <v>59</v>
      </c>
      <c r="M6" s="44" t="s">
        <v>5</v>
      </c>
      <c r="N6" s="57">
        <v>2033151</v>
      </c>
      <c r="O6" s="57">
        <v>399534</v>
      </c>
      <c r="P6" s="39">
        <f t="shared" si="0"/>
        <v>0.19650975259584752</v>
      </c>
      <c r="Q6" s="61">
        <f t="shared" si="1"/>
        <v>2033151</v>
      </c>
      <c r="R6" s="60">
        <f t="shared" si="2"/>
        <v>399534</v>
      </c>
      <c r="S6" s="39">
        <f t="shared" si="3"/>
        <v>0.19650975259584752</v>
      </c>
    </row>
    <row r="7" spans="1:19" x14ac:dyDescent="0.25">
      <c r="A7" t="s">
        <v>158</v>
      </c>
      <c r="B7" t="s">
        <v>77</v>
      </c>
      <c r="C7" t="s">
        <v>99</v>
      </c>
      <c r="D7" t="s">
        <v>99</v>
      </c>
      <c r="E7" t="s">
        <v>301</v>
      </c>
      <c r="F7" t="s">
        <v>302</v>
      </c>
      <c r="G7" t="s">
        <v>159</v>
      </c>
      <c r="H7" t="s">
        <v>100</v>
      </c>
      <c r="I7" t="s">
        <v>101</v>
      </c>
      <c r="J7" s="44" t="s">
        <v>71</v>
      </c>
      <c r="K7" s="44" t="s">
        <v>71</v>
      </c>
      <c r="L7" s="44" t="s">
        <v>59</v>
      </c>
      <c r="M7" s="44" t="s">
        <v>5</v>
      </c>
      <c r="N7" s="57">
        <v>1165121</v>
      </c>
      <c r="O7" s="57">
        <v>25623</v>
      </c>
      <c r="P7" s="39">
        <f t="shared" si="0"/>
        <v>2.1991707299070226E-2</v>
      </c>
      <c r="Q7" s="61">
        <f t="shared" si="1"/>
        <v>1165121</v>
      </c>
      <c r="R7" s="60">
        <f t="shared" si="2"/>
        <v>25623</v>
      </c>
      <c r="S7" s="39">
        <f t="shared" si="3"/>
        <v>2.1991707299070226E-2</v>
      </c>
    </row>
    <row r="8" spans="1:19" x14ac:dyDescent="0.25">
      <c r="A8" t="s">
        <v>155</v>
      </c>
      <c r="B8" t="s">
        <v>76</v>
      </c>
      <c r="C8" t="s">
        <v>156</v>
      </c>
      <c r="D8" t="s">
        <v>95</v>
      </c>
      <c r="E8" t="s">
        <v>303</v>
      </c>
      <c r="F8" t="s">
        <v>304</v>
      </c>
      <c r="G8" t="s">
        <v>160</v>
      </c>
      <c r="H8" t="s">
        <v>102</v>
      </c>
      <c r="I8" t="s">
        <v>103</v>
      </c>
      <c r="J8" t="s">
        <v>70</v>
      </c>
      <c r="K8" t="s">
        <v>70</v>
      </c>
      <c r="L8" s="44" t="s">
        <v>59</v>
      </c>
      <c r="M8" s="44" t="s">
        <v>5</v>
      </c>
      <c r="N8" s="57">
        <v>1353493</v>
      </c>
      <c r="O8" s="57">
        <v>339680</v>
      </c>
      <c r="P8" s="39">
        <f t="shared" si="0"/>
        <v>0.25096546491189831</v>
      </c>
      <c r="Q8" s="61">
        <f t="shared" si="1"/>
        <v>1353493</v>
      </c>
      <c r="R8" s="60">
        <f t="shared" si="2"/>
        <v>339680</v>
      </c>
      <c r="S8" s="39">
        <f t="shared" si="3"/>
        <v>0.25096546491189831</v>
      </c>
    </row>
    <row r="9" spans="1:19" x14ac:dyDescent="0.25">
      <c r="A9" t="s">
        <v>155</v>
      </c>
      <c r="B9" t="s">
        <v>76</v>
      </c>
      <c r="C9" t="s">
        <v>156</v>
      </c>
      <c r="D9" t="s">
        <v>95</v>
      </c>
      <c r="E9" t="s">
        <v>356</v>
      </c>
      <c r="F9" t="s">
        <v>357</v>
      </c>
      <c r="G9" t="s">
        <v>161</v>
      </c>
      <c r="H9" t="s">
        <v>104</v>
      </c>
      <c r="I9" t="s">
        <v>105</v>
      </c>
      <c r="J9" t="s">
        <v>70</v>
      </c>
      <c r="K9" t="s">
        <v>70</v>
      </c>
      <c r="L9" s="44" t="s">
        <v>59</v>
      </c>
      <c r="M9" s="44" t="s">
        <v>5</v>
      </c>
      <c r="N9" s="57">
        <v>340566</v>
      </c>
      <c r="O9" s="57">
        <v>159089</v>
      </c>
      <c r="P9" s="39">
        <f t="shared" si="0"/>
        <v>0.46713118749376037</v>
      </c>
      <c r="Q9" s="61">
        <f t="shared" si="1"/>
        <v>340566</v>
      </c>
      <c r="R9" s="60">
        <f t="shared" si="2"/>
        <v>159089</v>
      </c>
      <c r="S9" s="39">
        <f t="shared" si="3"/>
        <v>0.46713118749376037</v>
      </c>
    </row>
    <row r="10" spans="1:19" x14ac:dyDescent="0.25">
      <c r="A10" t="s">
        <v>171</v>
      </c>
      <c r="B10" s="45" t="s">
        <v>128</v>
      </c>
      <c r="C10" t="s">
        <v>172</v>
      </c>
      <c r="D10" s="45" t="s">
        <v>129</v>
      </c>
      <c r="E10" t="s">
        <v>307</v>
      </c>
      <c r="F10" s="45" t="s">
        <v>308</v>
      </c>
      <c r="G10" t="s">
        <v>173</v>
      </c>
      <c r="H10" s="45" t="s">
        <v>130</v>
      </c>
      <c r="I10" t="s">
        <v>131</v>
      </c>
      <c r="J10" t="s">
        <v>70</v>
      </c>
      <c r="K10" t="s">
        <v>70</v>
      </c>
      <c r="L10" s="44" t="s">
        <v>59</v>
      </c>
      <c r="M10" s="44" t="s">
        <v>5</v>
      </c>
      <c r="N10" s="57">
        <v>653427</v>
      </c>
      <c r="O10" s="57">
        <v>47360</v>
      </c>
      <c r="P10" s="39">
        <f t="shared" si="0"/>
        <v>7.2479404738402295E-2</v>
      </c>
      <c r="Q10" s="61">
        <f t="shared" si="1"/>
        <v>653427</v>
      </c>
      <c r="R10" s="60">
        <f t="shared" si="2"/>
        <v>47360</v>
      </c>
      <c r="S10" s="39">
        <f t="shared" si="3"/>
        <v>7.2479404738402295E-2</v>
      </c>
    </row>
    <row r="11" spans="1:19" x14ac:dyDescent="0.25">
      <c r="A11" t="s">
        <v>200</v>
      </c>
      <c r="B11" t="s">
        <v>214</v>
      </c>
      <c r="C11" t="s">
        <v>201</v>
      </c>
      <c r="D11" t="s">
        <v>215</v>
      </c>
      <c r="E11" t="s">
        <v>309</v>
      </c>
      <c r="F11" t="s">
        <v>310</v>
      </c>
      <c r="G11" t="s">
        <v>202</v>
      </c>
      <c r="H11" t="s">
        <v>216</v>
      </c>
      <c r="I11" t="s">
        <v>203</v>
      </c>
      <c r="J11" t="s">
        <v>70</v>
      </c>
      <c r="K11" t="s">
        <v>70</v>
      </c>
      <c r="L11" s="44" t="s">
        <v>59</v>
      </c>
      <c r="M11" s="44" t="s">
        <v>5</v>
      </c>
      <c r="N11" s="57">
        <v>1666718</v>
      </c>
      <c r="O11" s="57">
        <v>73214</v>
      </c>
      <c r="P11" s="39">
        <f t="shared" si="0"/>
        <v>4.3927047046950954E-2</v>
      </c>
      <c r="Q11" s="61">
        <f t="shared" si="1"/>
        <v>1666718</v>
      </c>
      <c r="R11" s="60">
        <f t="shared" si="2"/>
        <v>73214</v>
      </c>
      <c r="S11" s="39">
        <f t="shared" si="3"/>
        <v>4.3927047046950954E-2</v>
      </c>
    </row>
    <row r="12" spans="1:19" x14ac:dyDescent="0.25">
      <c r="A12" t="s">
        <v>192</v>
      </c>
      <c r="B12" t="s">
        <v>195</v>
      </c>
      <c r="C12" t="s">
        <v>193</v>
      </c>
      <c r="D12" t="s">
        <v>193</v>
      </c>
      <c r="E12" t="s">
        <v>311</v>
      </c>
      <c r="F12" t="s">
        <v>311</v>
      </c>
      <c r="G12" t="s">
        <v>62</v>
      </c>
      <c r="H12" t="s">
        <v>62</v>
      </c>
      <c r="I12" t="s">
        <v>194</v>
      </c>
      <c r="J12" t="s">
        <v>149</v>
      </c>
      <c r="K12" t="s">
        <v>98</v>
      </c>
      <c r="L12" s="44" t="s">
        <v>59</v>
      </c>
      <c r="M12" s="44" t="s">
        <v>5</v>
      </c>
      <c r="N12" s="57">
        <v>301027</v>
      </c>
      <c r="O12" s="57">
        <v>7151</v>
      </c>
      <c r="P12" s="39">
        <f t="shared" si="0"/>
        <v>2.3755344205004868E-2</v>
      </c>
      <c r="Q12" s="61">
        <f t="shared" si="1"/>
        <v>301027</v>
      </c>
      <c r="R12" s="60">
        <f t="shared" si="2"/>
        <v>7151</v>
      </c>
      <c r="S12" s="39">
        <f t="shared" si="3"/>
        <v>2.3755344205004868E-2</v>
      </c>
    </row>
    <row r="13" spans="1:19" x14ac:dyDescent="0.25">
      <c r="A13" t="s">
        <v>204</v>
      </c>
      <c r="B13" t="s">
        <v>204</v>
      </c>
      <c r="C13" t="s">
        <v>205</v>
      </c>
      <c r="D13" t="s">
        <v>205</v>
      </c>
      <c r="E13" t="s">
        <v>312</v>
      </c>
      <c r="F13" t="s">
        <v>313</v>
      </c>
      <c r="G13" t="s">
        <v>206</v>
      </c>
      <c r="H13" t="s">
        <v>217</v>
      </c>
      <c r="I13" t="s">
        <v>207</v>
      </c>
      <c r="J13" t="s">
        <v>70</v>
      </c>
      <c r="K13" t="s">
        <v>70</v>
      </c>
      <c r="L13" s="44" t="s">
        <v>59</v>
      </c>
      <c r="M13" s="44" t="s">
        <v>5</v>
      </c>
      <c r="N13" s="57">
        <v>621256</v>
      </c>
      <c r="O13" s="57">
        <v>47640</v>
      </c>
      <c r="P13" s="39">
        <f t="shared" si="0"/>
        <v>7.6683364023848469E-2</v>
      </c>
      <c r="Q13" s="61">
        <f t="shared" si="1"/>
        <v>621256</v>
      </c>
      <c r="R13" s="60">
        <f t="shared" si="2"/>
        <v>47640</v>
      </c>
      <c r="S13" s="39">
        <f t="shared" si="3"/>
        <v>7.6683364023848469E-2</v>
      </c>
    </row>
    <row r="14" spans="1:19" x14ac:dyDescent="0.25">
      <c r="A14" t="s">
        <v>155</v>
      </c>
      <c r="B14" s="45" t="s">
        <v>76</v>
      </c>
      <c r="C14" t="s">
        <v>182</v>
      </c>
      <c r="D14" s="45" t="s">
        <v>180</v>
      </c>
      <c r="E14" s="64" t="s">
        <v>162</v>
      </c>
      <c r="F14" s="64" t="s">
        <v>108</v>
      </c>
      <c r="G14" s="64" t="s">
        <v>162</v>
      </c>
      <c r="H14" s="64" t="s">
        <v>108</v>
      </c>
      <c r="I14" s="64" t="s">
        <v>109</v>
      </c>
      <c r="J14" t="s">
        <v>70</v>
      </c>
      <c r="K14" t="s">
        <v>70</v>
      </c>
      <c r="L14" s="44" t="s">
        <v>59</v>
      </c>
      <c r="M14" s="44" t="s">
        <v>5</v>
      </c>
      <c r="N14" s="57">
        <v>47122</v>
      </c>
      <c r="O14" s="57">
        <v>42366</v>
      </c>
      <c r="P14" s="65">
        <f t="shared" si="0"/>
        <v>0.89907049785662752</v>
      </c>
      <c r="Q14" s="61">
        <f t="shared" si="1"/>
        <v>47122</v>
      </c>
      <c r="R14" s="60">
        <f t="shared" si="2"/>
        <v>42366</v>
      </c>
      <c r="S14" s="39">
        <f t="shared" si="3"/>
        <v>0.89907049785662752</v>
      </c>
    </row>
    <row r="15" spans="1:19" x14ac:dyDescent="0.25">
      <c r="A15" t="s">
        <v>208</v>
      </c>
      <c r="B15" t="s">
        <v>208</v>
      </c>
      <c r="C15" t="s">
        <v>205</v>
      </c>
      <c r="D15" t="s">
        <v>205</v>
      </c>
      <c r="E15" t="s">
        <v>316</v>
      </c>
      <c r="F15" t="s">
        <v>317</v>
      </c>
      <c r="G15" t="s">
        <v>209</v>
      </c>
      <c r="H15" t="s">
        <v>218</v>
      </c>
      <c r="I15" t="s">
        <v>210</v>
      </c>
      <c r="J15" s="45" t="s">
        <v>70</v>
      </c>
      <c r="K15" s="45" t="s">
        <v>70</v>
      </c>
      <c r="L15" s="44" t="s">
        <v>59</v>
      </c>
      <c r="M15" s="44" t="s">
        <v>5</v>
      </c>
      <c r="N15" s="57">
        <v>942967</v>
      </c>
      <c r="O15" s="57">
        <v>59227</v>
      </c>
      <c r="P15" s="39">
        <f t="shared" si="0"/>
        <v>6.2809196928418493E-2</v>
      </c>
      <c r="Q15" s="61">
        <f t="shared" si="1"/>
        <v>942967</v>
      </c>
      <c r="R15" s="60">
        <f t="shared" si="2"/>
        <v>59227</v>
      </c>
      <c r="S15" s="39">
        <f t="shared" si="3"/>
        <v>6.2809196928418493E-2</v>
      </c>
    </row>
    <row r="16" spans="1:19" x14ac:dyDescent="0.25">
      <c r="A16" t="s">
        <v>155</v>
      </c>
      <c r="B16" s="45" t="s">
        <v>76</v>
      </c>
      <c r="C16" t="s">
        <v>156</v>
      </c>
      <c r="D16" s="45" t="s">
        <v>95</v>
      </c>
      <c r="E16" t="s">
        <v>318</v>
      </c>
      <c r="F16" s="45" t="s">
        <v>319</v>
      </c>
      <c r="G16" t="s">
        <v>163</v>
      </c>
      <c r="H16" s="45" t="s">
        <v>110</v>
      </c>
      <c r="I16" t="s">
        <v>111</v>
      </c>
      <c r="J16" t="s">
        <v>70</v>
      </c>
      <c r="K16" t="s">
        <v>70</v>
      </c>
      <c r="L16" s="44" t="s">
        <v>59</v>
      </c>
      <c r="M16" s="44" t="s">
        <v>5</v>
      </c>
      <c r="N16" s="57">
        <v>97190</v>
      </c>
      <c r="O16" s="57">
        <v>47861</v>
      </c>
      <c r="P16" s="39">
        <f t="shared" si="0"/>
        <v>0.49244778269369277</v>
      </c>
      <c r="Q16" s="61">
        <f t="shared" si="1"/>
        <v>97190</v>
      </c>
      <c r="R16" s="60">
        <f t="shared" si="2"/>
        <v>47861</v>
      </c>
      <c r="S16" s="39">
        <f t="shared" si="3"/>
        <v>0.49244778269369277</v>
      </c>
    </row>
    <row r="17" spans="1:25" x14ac:dyDescent="0.25">
      <c r="A17" t="s">
        <v>242</v>
      </c>
      <c r="B17" s="45" t="s">
        <v>242</v>
      </c>
      <c r="C17" t="s">
        <v>166</v>
      </c>
      <c r="D17" s="45" t="s">
        <v>116</v>
      </c>
      <c r="E17" s="64" t="s">
        <v>321</v>
      </c>
      <c r="F17" s="64" t="s">
        <v>322</v>
      </c>
      <c r="G17" s="64" t="s">
        <v>167</v>
      </c>
      <c r="H17" s="64" t="s">
        <v>117</v>
      </c>
      <c r="I17" s="64" t="s">
        <v>118</v>
      </c>
      <c r="J17" t="s">
        <v>149</v>
      </c>
      <c r="K17" t="s">
        <v>98</v>
      </c>
      <c r="L17" s="44" t="s">
        <v>59</v>
      </c>
      <c r="M17" s="44" t="s">
        <v>5</v>
      </c>
      <c r="N17" s="57">
        <v>11665</v>
      </c>
      <c r="O17" s="57">
        <v>382</v>
      </c>
      <c r="P17" s="39">
        <f t="shared" si="0"/>
        <v>3.2747535362194602E-2</v>
      </c>
      <c r="Q17" s="61">
        <f t="shared" si="1"/>
        <v>11665</v>
      </c>
      <c r="R17" s="60">
        <f t="shared" si="2"/>
        <v>382</v>
      </c>
      <c r="S17" s="39">
        <f t="shared" si="3"/>
        <v>3.2747535362194602E-2</v>
      </c>
    </row>
    <row r="18" spans="1:25" x14ac:dyDescent="0.25">
      <c r="A18" t="s">
        <v>155</v>
      </c>
      <c r="B18" s="45" t="s">
        <v>76</v>
      </c>
      <c r="C18" t="s">
        <v>182</v>
      </c>
      <c r="D18" s="45" t="s">
        <v>180</v>
      </c>
      <c r="E18" s="64" t="s">
        <v>169</v>
      </c>
      <c r="F18" s="64" t="s">
        <v>121</v>
      </c>
      <c r="G18" s="64" t="s">
        <v>169</v>
      </c>
      <c r="H18" s="64" t="s">
        <v>121</v>
      </c>
      <c r="I18" s="64" t="s">
        <v>122</v>
      </c>
      <c r="J18" t="s">
        <v>70</v>
      </c>
      <c r="K18" t="s">
        <v>70</v>
      </c>
      <c r="L18" s="44" t="s">
        <v>59</v>
      </c>
      <c r="M18" s="44" t="s">
        <v>5</v>
      </c>
      <c r="N18" s="57">
        <v>7788</v>
      </c>
      <c r="O18" s="57">
        <v>6523</v>
      </c>
      <c r="P18" s="65">
        <f t="shared" si="0"/>
        <v>0.83757062146892658</v>
      </c>
      <c r="Q18" s="61">
        <f t="shared" si="1"/>
        <v>7788</v>
      </c>
      <c r="R18" s="60">
        <f t="shared" si="2"/>
        <v>6523</v>
      </c>
      <c r="S18" s="39">
        <f t="shared" si="3"/>
        <v>0.83757062146892658</v>
      </c>
    </row>
    <row r="19" spans="1:25" x14ac:dyDescent="0.25">
      <c r="A19" t="s">
        <v>155</v>
      </c>
      <c r="B19" s="45" t="s">
        <v>76</v>
      </c>
      <c r="C19" t="s">
        <v>382</v>
      </c>
      <c r="D19" t="s">
        <v>382</v>
      </c>
      <c r="E19" t="s">
        <v>387</v>
      </c>
      <c r="F19" t="s">
        <v>386</v>
      </c>
      <c r="G19" t="s">
        <v>383</v>
      </c>
      <c r="H19" t="s">
        <v>385</v>
      </c>
      <c r="I19" t="s">
        <v>384</v>
      </c>
      <c r="L19" s="44"/>
      <c r="M19" s="44"/>
      <c r="N19" s="57">
        <v>987076</v>
      </c>
      <c r="O19" s="57">
        <v>33441</v>
      </c>
      <c r="P19" s="98">
        <f>O19/N19</f>
        <v>3.3878850260770192E-2</v>
      </c>
      <c r="Q19" s="61">
        <f>N19</f>
        <v>987076</v>
      </c>
      <c r="R19" s="60">
        <f>O19</f>
        <v>33441</v>
      </c>
      <c r="S19" s="39">
        <f>R19/Q19</f>
        <v>3.3878850260770192E-2</v>
      </c>
    </row>
    <row r="20" spans="1:25" x14ac:dyDescent="0.25">
      <c r="A20" t="s">
        <v>155</v>
      </c>
      <c r="B20" s="45" t="s">
        <v>76</v>
      </c>
      <c r="C20" t="s">
        <v>125</v>
      </c>
      <c r="D20" t="s">
        <v>125</v>
      </c>
      <c r="E20" t="s">
        <v>327</v>
      </c>
      <c r="F20" t="s">
        <v>328</v>
      </c>
      <c r="G20" t="s">
        <v>170</v>
      </c>
      <c r="H20" t="s">
        <v>126</v>
      </c>
      <c r="I20" t="s">
        <v>127</v>
      </c>
      <c r="J20" t="s">
        <v>70</v>
      </c>
      <c r="K20" t="s">
        <v>70</v>
      </c>
      <c r="L20" s="44" t="s">
        <v>59</v>
      </c>
      <c r="M20" s="44" t="s">
        <v>5</v>
      </c>
      <c r="N20" s="57">
        <v>6156</v>
      </c>
      <c r="O20" s="57">
        <v>1899</v>
      </c>
      <c r="P20" s="39">
        <f t="shared" si="0"/>
        <v>0.30847953216374269</v>
      </c>
      <c r="Q20" s="61">
        <f t="shared" si="1"/>
        <v>6156</v>
      </c>
      <c r="R20" s="60">
        <f t="shared" si="2"/>
        <v>1899</v>
      </c>
      <c r="S20" s="39">
        <f t="shared" si="3"/>
        <v>0.30847953216374269</v>
      </c>
    </row>
    <row r="21" spans="1:25" x14ac:dyDescent="0.25">
      <c r="A21" t="s">
        <v>158</v>
      </c>
      <c r="B21" t="s">
        <v>77</v>
      </c>
      <c r="C21" t="s">
        <v>132</v>
      </c>
      <c r="D21" t="s">
        <v>132</v>
      </c>
      <c r="E21" t="s">
        <v>331</v>
      </c>
      <c r="F21" t="s">
        <v>332</v>
      </c>
      <c r="G21" t="s">
        <v>61</v>
      </c>
      <c r="H21" t="s">
        <v>133</v>
      </c>
      <c r="I21" t="s">
        <v>134</v>
      </c>
      <c r="J21" s="44" t="s">
        <v>71</v>
      </c>
      <c r="K21" s="44" t="s">
        <v>71</v>
      </c>
      <c r="L21" s="44" t="s">
        <v>59</v>
      </c>
      <c r="M21" s="44" t="s">
        <v>5</v>
      </c>
      <c r="N21" s="57">
        <v>3559</v>
      </c>
      <c r="O21" s="57">
        <v>1367</v>
      </c>
      <c r="P21" s="39">
        <f t="shared" si="0"/>
        <v>0.38409665636414725</v>
      </c>
      <c r="Q21" s="61">
        <f t="shared" si="1"/>
        <v>3559</v>
      </c>
      <c r="R21" s="60">
        <f t="shared" si="2"/>
        <v>1367</v>
      </c>
      <c r="S21" s="39">
        <f t="shared" si="3"/>
        <v>0.38409665636414725</v>
      </c>
    </row>
    <row r="22" spans="1:25" x14ac:dyDescent="0.25">
      <c r="A22" t="s">
        <v>158</v>
      </c>
      <c r="B22" t="s">
        <v>77</v>
      </c>
      <c r="C22" t="s">
        <v>135</v>
      </c>
      <c r="D22" t="s">
        <v>135</v>
      </c>
      <c r="E22" t="s">
        <v>333</v>
      </c>
      <c r="F22" t="s">
        <v>358</v>
      </c>
      <c r="G22" t="s">
        <v>174</v>
      </c>
      <c r="H22" t="s">
        <v>136</v>
      </c>
      <c r="I22" t="s">
        <v>137</v>
      </c>
      <c r="J22" t="s">
        <v>71</v>
      </c>
      <c r="K22" t="s">
        <v>71</v>
      </c>
      <c r="L22" s="44" t="s">
        <v>59</v>
      </c>
      <c r="M22" s="44" t="s">
        <v>5</v>
      </c>
      <c r="N22" s="57">
        <v>311</v>
      </c>
      <c r="O22" s="57">
        <v>267</v>
      </c>
      <c r="P22" s="39">
        <f t="shared" si="0"/>
        <v>0.85852090032154338</v>
      </c>
      <c r="Q22" s="61">
        <f t="shared" si="1"/>
        <v>311</v>
      </c>
      <c r="R22" s="60">
        <f t="shared" si="2"/>
        <v>267</v>
      </c>
      <c r="S22" s="39">
        <f t="shared" si="3"/>
        <v>0.85852090032154338</v>
      </c>
    </row>
    <row r="23" spans="1:25" x14ac:dyDescent="0.25">
      <c r="A23" t="s">
        <v>189</v>
      </c>
      <c r="B23" t="s">
        <v>235</v>
      </c>
      <c r="C23" t="s">
        <v>186</v>
      </c>
      <c r="D23" t="s">
        <v>186</v>
      </c>
      <c r="E23" t="s">
        <v>336</v>
      </c>
      <c r="F23" t="s">
        <v>337</v>
      </c>
      <c r="G23" t="s">
        <v>187</v>
      </c>
      <c r="H23" t="s">
        <v>190</v>
      </c>
      <c r="I23" t="s">
        <v>188</v>
      </c>
      <c r="J23" t="s">
        <v>70</v>
      </c>
      <c r="K23" t="s">
        <v>70</v>
      </c>
      <c r="L23" s="44" t="s">
        <v>59</v>
      </c>
      <c r="M23" s="44" t="s">
        <v>5</v>
      </c>
      <c r="N23" s="57">
        <v>299407</v>
      </c>
      <c r="O23" s="57">
        <v>5967</v>
      </c>
      <c r="P23" s="39">
        <f t="shared" si="0"/>
        <v>1.992939376834877E-2</v>
      </c>
      <c r="Q23" s="61">
        <f t="shared" si="1"/>
        <v>299407</v>
      </c>
      <c r="R23" s="60">
        <f t="shared" si="2"/>
        <v>5967</v>
      </c>
      <c r="S23" s="39">
        <f t="shared" si="3"/>
        <v>1.992939376834877E-2</v>
      </c>
    </row>
    <row r="24" spans="1:25" x14ac:dyDescent="0.25">
      <c r="A24" t="s">
        <v>189</v>
      </c>
      <c r="B24" t="s">
        <v>235</v>
      </c>
      <c r="C24" t="s">
        <v>245</v>
      </c>
      <c r="D24" t="s">
        <v>245</v>
      </c>
      <c r="E24" t="s">
        <v>334</v>
      </c>
      <c r="F24" t="s">
        <v>335</v>
      </c>
      <c r="G24" t="s">
        <v>187</v>
      </c>
      <c r="H24" t="s">
        <v>190</v>
      </c>
      <c r="I24" t="s">
        <v>246</v>
      </c>
      <c r="J24" t="s">
        <v>70</v>
      </c>
      <c r="K24" t="s">
        <v>70</v>
      </c>
      <c r="L24" s="44" t="s">
        <v>59</v>
      </c>
      <c r="M24" s="44" t="s">
        <v>5</v>
      </c>
      <c r="N24" s="57">
        <v>1617797</v>
      </c>
      <c r="O24" s="57">
        <v>47334</v>
      </c>
      <c r="P24" s="39">
        <f t="shared" si="0"/>
        <v>2.9258306202817781E-2</v>
      </c>
      <c r="Q24" s="61">
        <f t="shared" si="1"/>
        <v>1617797</v>
      </c>
      <c r="R24" s="60">
        <f t="shared" si="2"/>
        <v>47334</v>
      </c>
      <c r="S24" s="39">
        <f t="shared" si="3"/>
        <v>2.9258306202817781E-2</v>
      </c>
    </row>
    <row r="25" spans="1:25" x14ac:dyDescent="0.25">
      <c r="A25" t="s">
        <v>211</v>
      </c>
      <c r="B25" t="s">
        <v>211</v>
      </c>
      <c r="C25" t="s">
        <v>212</v>
      </c>
      <c r="D25" t="s">
        <v>219</v>
      </c>
      <c r="E25" t="s">
        <v>338</v>
      </c>
      <c r="F25" t="s">
        <v>339</v>
      </c>
      <c r="G25" t="s">
        <v>239</v>
      </c>
      <c r="H25" t="s">
        <v>240</v>
      </c>
      <c r="I25" t="s">
        <v>213</v>
      </c>
      <c r="J25" t="s">
        <v>70</v>
      </c>
      <c r="K25" t="s">
        <v>70</v>
      </c>
      <c r="L25" s="44" t="s">
        <v>59</v>
      </c>
      <c r="M25" s="44" t="s">
        <v>5</v>
      </c>
      <c r="N25" s="57">
        <v>12560635</v>
      </c>
      <c r="O25" s="57">
        <v>708097</v>
      </c>
      <c r="P25" s="39">
        <f t="shared" si="0"/>
        <v>5.6374299547753755E-2</v>
      </c>
      <c r="Q25" s="61">
        <f t="shared" si="1"/>
        <v>12560635</v>
      </c>
      <c r="R25" s="60">
        <f t="shared" si="2"/>
        <v>708097</v>
      </c>
      <c r="S25" s="39">
        <f t="shared" si="3"/>
        <v>5.6374299547753755E-2</v>
      </c>
    </row>
    <row r="26" spans="1:25" x14ac:dyDescent="0.25">
      <c r="A26" t="s">
        <v>222</v>
      </c>
      <c r="B26" t="s">
        <v>230</v>
      </c>
      <c r="C26" t="s">
        <v>223</v>
      </c>
      <c r="D26" t="s">
        <v>231</v>
      </c>
      <c r="E26" t="s">
        <v>341</v>
      </c>
      <c r="F26" t="s">
        <v>340</v>
      </c>
      <c r="G26" t="s">
        <v>224</v>
      </c>
      <c r="H26" t="s">
        <v>232</v>
      </c>
      <c r="I26" t="s">
        <v>225</v>
      </c>
      <c r="J26" t="s">
        <v>70</v>
      </c>
      <c r="K26" t="s">
        <v>70</v>
      </c>
      <c r="L26" s="44" t="s">
        <v>59</v>
      </c>
      <c r="M26" s="44" t="s">
        <v>5</v>
      </c>
      <c r="N26" s="57">
        <v>74204</v>
      </c>
      <c r="O26" s="57">
        <v>46346</v>
      </c>
      <c r="P26" s="65">
        <f t="shared" si="0"/>
        <v>0.62457549458250228</v>
      </c>
      <c r="Q26" s="61">
        <f t="shared" si="1"/>
        <v>74204</v>
      </c>
      <c r="R26" s="60">
        <f t="shared" si="2"/>
        <v>46346</v>
      </c>
      <c r="S26" s="39">
        <f t="shared" si="3"/>
        <v>0.62457549458250228</v>
      </c>
    </row>
    <row r="27" spans="1:25" x14ac:dyDescent="0.25">
      <c r="A27" t="s">
        <v>54</v>
      </c>
      <c r="B27" t="s">
        <v>54</v>
      </c>
      <c r="C27" t="s">
        <v>226</v>
      </c>
      <c r="D27" t="s">
        <v>226</v>
      </c>
      <c r="E27" t="s">
        <v>342</v>
      </c>
      <c r="F27" t="s">
        <v>343</v>
      </c>
      <c r="G27" t="s">
        <v>227</v>
      </c>
      <c r="H27" t="s">
        <v>233</v>
      </c>
      <c r="I27" t="s">
        <v>228</v>
      </c>
      <c r="J27" t="s">
        <v>70</v>
      </c>
      <c r="K27" t="s">
        <v>70</v>
      </c>
      <c r="L27" s="44" t="s">
        <v>59</v>
      </c>
      <c r="M27" s="44" t="s">
        <v>5</v>
      </c>
      <c r="N27" s="57">
        <v>932905</v>
      </c>
      <c r="O27" s="57">
        <v>39771</v>
      </c>
      <c r="P27" s="39">
        <f t="shared" si="0"/>
        <v>4.2631350459049956E-2</v>
      </c>
      <c r="Q27" s="61">
        <f t="shared" si="1"/>
        <v>932905</v>
      </c>
      <c r="R27" s="60">
        <f t="shared" si="2"/>
        <v>39771</v>
      </c>
      <c r="S27" s="39">
        <f t="shared" si="3"/>
        <v>4.2631350459049956E-2</v>
      </c>
      <c r="X27" s="63"/>
      <c r="Y27" s="63"/>
    </row>
    <row r="28" spans="1:25" x14ac:dyDescent="0.25">
      <c r="A28" t="s">
        <v>54</v>
      </c>
      <c r="B28" t="s">
        <v>54</v>
      </c>
      <c r="C28" t="s">
        <v>226</v>
      </c>
      <c r="D28" t="s">
        <v>226</v>
      </c>
      <c r="E28" t="s">
        <v>344</v>
      </c>
      <c r="F28" t="s">
        <v>345</v>
      </c>
      <c r="G28" t="s">
        <v>227</v>
      </c>
      <c r="H28" t="s">
        <v>233</v>
      </c>
      <c r="I28" t="s">
        <v>229</v>
      </c>
      <c r="J28" t="s">
        <v>70</v>
      </c>
      <c r="K28" t="s">
        <v>70</v>
      </c>
      <c r="L28" s="44" t="s">
        <v>59</v>
      </c>
      <c r="M28" s="44" t="s">
        <v>5</v>
      </c>
      <c r="N28" s="57">
        <v>989838</v>
      </c>
      <c r="O28" s="57">
        <v>39786</v>
      </c>
      <c r="P28" s="39">
        <f t="shared" si="0"/>
        <v>4.0194456062507197E-2</v>
      </c>
      <c r="Q28" s="61">
        <f t="shared" si="1"/>
        <v>989838</v>
      </c>
      <c r="R28" s="60">
        <f t="shared" si="2"/>
        <v>39786</v>
      </c>
      <c r="S28" s="39">
        <f t="shared" si="3"/>
        <v>4.0194456062507197E-2</v>
      </c>
    </row>
    <row r="29" spans="1:25" x14ac:dyDescent="0.25">
      <c r="A29" t="s">
        <v>199</v>
      </c>
      <c r="B29" t="s">
        <v>198</v>
      </c>
      <c r="C29" t="s">
        <v>247</v>
      </c>
      <c r="D29" t="s">
        <v>247</v>
      </c>
      <c r="E29" t="s">
        <v>346</v>
      </c>
      <c r="F29" t="s">
        <v>347</v>
      </c>
      <c r="G29" t="s">
        <v>248</v>
      </c>
      <c r="H29" t="s">
        <v>250</v>
      </c>
      <c r="I29" t="s">
        <v>249</v>
      </c>
      <c r="L29" s="44" t="s">
        <v>59</v>
      </c>
      <c r="M29" s="44" t="s">
        <v>5</v>
      </c>
      <c r="N29" s="57">
        <v>100655</v>
      </c>
      <c r="O29" s="57">
        <v>1422</v>
      </c>
      <c r="P29" s="39">
        <f t="shared" si="0"/>
        <v>1.4127465103571607E-2</v>
      </c>
      <c r="Q29" s="61">
        <f t="shared" si="1"/>
        <v>100655</v>
      </c>
      <c r="R29" s="60">
        <f t="shared" si="2"/>
        <v>1422</v>
      </c>
      <c r="S29" s="39">
        <f t="shared" si="3"/>
        <v>1.4127465103571607E-2</v>
      </c>
    </row>
    <row r="30" spans="1:25" x14ac:dyDescent="0.25">
      <c r="A30" t="s">
        <v>256</v>
      </c>
      <c r="B30" t="s">
        <v>257</v>
      </c>
      <c r="C30" t="s">
        <v>258</v>
      </c>
      <c r="D30" t="s">
        <v>259</v>
      </c>
      <c r="E30" t="s">
        <v>349</v>
      </c>
      <c r="F30" t="s">
        <v>348</v>
      </c>
      <c r="G30" t="s">
        <v>262</v>
      </c>
      <c r="H30" t="s">
        <v>261</v>
      </c>
      <c r="I30" t="s">
        <v>260</v>
      </c>
      <c r="L30" s="44" t="s">
        <v>59</v>
      </c>
      <c r="M30" s="44" t="s">
        <v>5</v>
      </c>
      <c r="N30" s="57">
        <v>9</v>
      </c>
      <c r="O30" s="57">
        <v>5</v>
      </c>
      <c r="P30" s="39">
        <f t="shared" si="0"/>
        <v>0.55555555555555558</v>
      </c>
      <c r="Q30" s="61">
        <f t="shared" si="1"/>
        <v>9</v>
      </c>
      <c r="R30" s="60">
        <f t="shared" si="2"/>
        <v>5</v>
      </c>
      <c r="S30" s="39">
        <f t="shared" si="3"/>
        <v>0.55555555555555558</v>
      </c>
    </row>
    <row r="31" spans="1:25" x14ac:dyDescent="0.25">
      <c r="A31" t="s">
        <v>256</v>
      </c>
      <c r="B31" t="s">
        <v>257</v>
      </c>
      <c r="C31" t="s">
        <v>258</v>
      </c>
      <c r="D31" t="s">
        <v>259</v>
      </c>
      <c r="E31" t="s">
        <v>350</v>
      </c>
      <c r="F31" t="s">
        <v>351</v>
      </c>
      <c r="G31" t="s">
        <v>270</v>
      </c>
      <c r="H31" t="s">
        <v>272</v>
      </c>
      <c r="I31" s="96" t="s">
        <v>271</v>
      </c>
      <c r="J31" s="96"/>
      <c r="K31" s="96"/>
      <c r="L31" s="93" t="s">
        <v>59</v>
      </c>
      <c r="M31" s="93" t="s">
        <v>5</v>
      </c>
      <c r="N31" s="57">
        <v>1</v>
      </c>
      <c r="O31" s="57">
        <v>1</v>
      </c>
      <c r="P31" s="39">
        <f t="shared" si="0"/>
        <v>1</v>
      </c>
      <c r="Q31" s="61">
        <f t="shared" si="1"/>
        <v>1</v>
      </c>
      <c r="R31" s="60">
        <f t="shared" si="2"/>
        <v>1</v>
      </c>
      <c r="S31" s="39">
        <f t="shared" si="3"/>
        <v>1</v>
      </c>
    </row>
    <row r="32" spans="1:25" x14ac:dyDescent="0.25">
      <c r="A32" t="s">
        <v>171</v>
      </c>
      <c r="B32" s="45" t="s">
        <v>128</v>
      </c>
      <c r="C32" t="s">
        <v>172</v>
      </c>
      <c r="D32" s="45" t="s">
        <v>129</v>
      </c>
      <c r="E32" s="45" t="s">
        <v>352</v>
      </c>
      <c r="F32" s="45" t="s">
        <v>353</v>
      </c>
      <c r="G32" s="45" t="s">
        <v>253</v>
      </c>
      <c r="H32" s="45" t="s">
        <v>254</v>
      </c>
      <c r="I32" s="96" t="s">
        <v>255</v>
      </c>
      <c r="J32" s="96"/>
      <c r="K32" s="96"/>
      <c r="L32" s="93" t="s">
        <v>59</v>
      </c>
      <c r="M32" s="93" t="s">
        <v>5</v>
      </c>
      <c r="N32" s="57">
        <v>4</v>
      </c>
      <c r="O32" s="57">
        <v>3</v>
      </c>
      <c r="P32" s="39">
        <f t="shared" si="0"/>
        <v>0.75</v>
      </c>
      <c r="Q32" s="61">
        <f t="shared" si="1"/>
        <v>4</v>
      </c>
      <c r="R32" s="60">
        <f t="shared" si="2"/>
        <v>3</v>
      </c>
      <c r="S32" s="39">
        <f t="shared" si="3"/>
        <v>0.75</v>
      </c>
    </row>
    <row r="33" spans="1:19" x14ac:dyDescent="0.25">
      <c r="A33" t="s">
        <v>274</v>
      </c>
      <c r="B33" s="45" t="s">
        <v>251</v>
      </c>
      <c r="C33" t="s">
        <v>275</v>
      </c>
      <c r="D33" t="s">
        <v>275</v>
      </c>
      <c r="E33" s="45" t="s">
        <v>354</v>
      </c>
      <c r="F33" s="45" t="s">
        <v>355</v>
      </c>
      <c r="G33" s="45" t="s">
        <v>276</v>
      </c>
      <c r="H33" s="45" t="s">
        <v>278</v>
      </c>
      <c r="I33" s="101" t="s">
        <v>277</v>
      </c>
      <c r="J33" t="s">
        <v>70</v>
      </c>
      <c r="K33" t="s">
        <v>70</v>
      </c>
      <c r="L33" s="44" t="s">
        <v>59</v>
      </c>
      <c r="M33" s="44" t="s">
        <v>5</v>
      </c>
      <c r="N33" s="57">
        <v>15</v>
      </c>
      <c r="O33" s="57">
        <v>15</v>
      </c>
      <c r="P33" s="39">
        <f t="shared" si="0"/>
        <v>1</v>
      </c>
      <c r="Q33" s="61">
        <f t="shared" si="1"/>
        <v>15</v>
      </c>
      <c r="R33" s="60">
        <f t="shared" si="2"/>
        <v>15</v>
      </c>
      <c r="S33" s="39">
        <f t="shared" si="3"/>
        <v>1</v>
      </c>
    </row>
    <row r="34" spans="1:19" x14ac:dyDescent="0.25">
      <c r="A34" t="s">
        <v>274</v>
      </c>
      <c r="B34" s="45" t="s">
        <v>251</v>
      </c>
      <c r="C34" t="s">
        <v>275</v>
      </c>
      <c r="D34" t="s">
        <v>275</v>
      </c>
      <c r="E34" s="45" t="s">
        <v>354</v>
      </c>
      <c r="F34" s="45" t="s">
        <v>355</v>
      </c>
      <c r="G34" s="45" t="s">
        <v>276</v>
      </c>
      <c r="H34" s="45" t="s">
        <v>278</v>
      </c>
      <c r="I34" t="s">
        <v>417</v>
      </c>
      <c r="L34" s="44"/>
      <c r="M34" s="44"/>
      <c r="N34" s="57">
        <v>484</v>
      </c>
      <c r="O34" s="57">
        <v>11</v>
      </c>
      <c r="P34" s="39">
        <f>O34/N34</f>
        <v>2.2727272727272728E-2</v>
      </c>
      <c r="Q34" s="61">
        <f>N34</f>
        <v>484</v>
      </c>
      <c r="R34" s="60">
        <f>O34</f>
        <v>11</v>
      </c>
      <c r="S34" s="39">
        <f>R34/Q34</f>
        <v>2.2727272727272728E-2</v>
      </c>
    </row>
    <row r="35" spans="1:19" x14ac:dyDescent="0.25">
      <c r="A35" t="s">
        <v>84</v>
      </c>
      <c r="B35" t="s">
        <v>84</v>
      </c>
      <c r="C35" t="s">
        <v>243</v>
      </c>
      <c r="E35" t="s">
        <v>138</v>
      </c>
      <c r="F35" t="s">
        <v>138</v>
      </c>
      <c r="G35" t="s">
        <v>138</v>
      </c>
      <c r="H35" t="s">
        <v>138</v>
      </c>
      <c r="I35" s="92" t="s">
        <v>138</v>
      </c>
      <c r="J35" s="92"/>
      <c r="K35" s="92"/>
      <c r="L35" s="93" t="s">
        <v>59</v>
      </c>
      <c r="M35" s="93" t="s">
        <v>5</v>
      </c>
      <c r="N35" s="57">
        <v>12</v>
      </c>
      <c r="O35" s="57">
        <v>9</v>
      </c>
      <c r="P35" s="39">
        <f t="shared" si="0"/>
        <v>0.75</v>
      </c>
      <c r="Q35" s="61">
        <f t="shared" si="1"/>
        <v>12</v>
      </c>
      <c r="R35" s="60">
        <f t="shared" si="2"/>
        <v>9</v>
      </c>
      <c r="S35" s="39">
        <f t="shared" si="3"/>
        <v>0.75</v>
      </c>
    </row>
    <row r="36" spans="1:19" x14ac:dyDescent="0.25">
      <c r="A36" t="s">
        <v>84</v>
      </c>
      <c r="B36" t="s">
        <v>84</v>
      </c>
      <c r="C36" t="s">
        <v>85</v>
      </c>
      <c r="D36" t="s">
        <v>85</v>
      </c>
      <c r="E36" t="s">
        <v>150</v>
      </c>
      <c r="F36" t="s">
        <v>86</v>
      </c>
      <c r="G36" t="s">
        <v>150</v>
      </c>
      <c r="H36" t="s">
        <v>86</v>
      </c>
      <c r="I36" s="96" t="s">
        <v>87</v>
      </c>
      <c r="J36" s="96"/>
      <c r="K36" s="96"/>
      <c r="L36" s="93" t="s">
        <v>59</v>
      </c>
      <c r="M36" s="93" t="s">
        <v>5</v>
      </c>
      <c r="N36" s="57">
        <v>6</v>
      </c>
      <c r="O36" s="57">
        <v>5</v>
      </c>
      <c r="P36" s="39">
        <f t="shared" si="0"/>
        <v>0.83333333333333337</v>
      </c>
      <c r="Q36" s="61">
        <f t="shared" si="1"/>
        <v>6</v>
      </c>
      <c r="R36" s="60">
        <f t="shared" si="2"/>
        <v>5</v>
      </c>
      <c r="S36" s="39">
        <f t="shared" si="3"/>
        <v>0.83333333333333337</v>
      </c>
    </row>
    <row r="37" spans="1:19" x14ac:dyDescent="0.25">
      <c r="A37" t="s">
        <v>84</v>
      </c>
      <c r="B37" t="s">
        <v>84</v>
      </c>
      <c r="C37" t="s">
        <v>85</v>
      </c>
      <c r="D37" t="s">
        <v>85</v>
      </c>
      <c r="E37" t="s">
        <v>244</v>
      </c>
      <c r="F37" t="s">
        <v>244</v>
      </c>
      <c r="G37" t="s">
        <v>244</v>
      </c>
      <c r="H37" t="s">
        <v>244</v>
      </c>
      <c r="I37" s="92" t="s">
        <v>244</v>
      </c>
      <c r="J37" s="92"/>
      <c r="K37" s="92"/>
      <c r="L37" s="93" t="s">
        <v>59</v>
      </c>
      <c r="M37" s="93" t="s">
        <v>5</v>
      </c>
      <c r="N37" s="57">
        <v>16</v>
      </c>
      <c r="O37" s="57">
        <v>15</v>
      </c>
      <c r="P37" s="39">
        <f t="shared" si="0"/>
        <v>0.9375</v>
      </c>
      <c r="Q37" s="61">
        <f t="shared" si="1"/>
        <v>16</v>
      </c>
      <c r="R37" s="60">
        <f t="shared" si="2"/>
        <v>15</v>
      </c>
      <c r="S37" s="39">
        <f t="shared" si="3"/>
        <v>0.9375</v>
      </c>
    </row>
    <row r="38" spans="1:19" ht="15.75" customHeight="1" x14ac:dyDescent="0.25">
      <c r="A38" t="s">
        <v>155</v>
      </c>
      <c r="B38" t="s">
        <v>76</v>
      </c>
      <c r="C38" t="s">
        <v>106</v>
      </c>
      <c r="D38" t="s">
        <v>106</v>
      </c>
      <c r="E38" s="64" t="s">
        <v>305</v>
      </c>
      <c r="F38" s="64" t="s">
        <v>306</v>
      </c>
      <c r="G38" s="64" t="s">
        <v>63</v>
      </c>
      <c r="H38" s="64" t="s">
        <v>42</v>
      </c>
      <c r="I38" s="64" t="s">
        <v>107</v>
      </c>
      <c r="J38" t="s">
        <v>72</v>
      </c>
      <c r="K38" t="s">
        <v>72</v>
      </c>
      <c r="L38" s="44" t="s">
        <v>60</v>
      </c>
      <c r="M38" s="44" t="s">
        <v>10</v>
      </c>
      <c r="N38" s="57">
        <v>71510</v>
      </c>
      <c r="O38" s="57">
        <v>44419</v>
      </c>
      <c r="P38" s="39">
        <f t="shared" si="0"/>
        <v>0.62115788001678085</v>
      </c>
      <c r="Q38" s="61">
        <f t="shared" si="1"/>
        <v>71510</v>
      </c>
      <c r="R38" s="60">
        <f t="shared" si="2"/>
        <v>44419</v>
      </c>
      <c r="S38" s="39">
        <f t="shared" si="3"/>
        <v>0.62115788001678085</v>
      </c>
    </row>
    <row r="39" spans="1:19" x14ac:dyDescent="0.25">
      <c r="A39" t="s">
        <v>184</v>
      </c>
      <c r="B39" t="s">
        <v>185</v>
      </c>
      <c r="C39" t="s">
        <v>112</v>
      </c>
      <c r="D39" s="45" t="s">
        <v>112</v>
      </c>
      <c r="E39" t="s">
        <v>314</v>
      </c>
      <c r="F39" s="45" t="s">
        <v>315</v>
      </c>
      <c r="G39" t="s">
        <v>164</v>
      </c>
      <c r="H39" s="45" t="s">
        <v>42</v>
      </c>
      <c r="I39" t="s">
        <v>113</v>
      </c>
      <c r="J39" s="45" t="s">
        <v>72</v>
      </c>
      <c r="K39" s="45" t="s">
        <v>72</v>
      </c>
      <c r="L39" s="44" t="s">
        <v>60</v>
      </c>
      <c r="M39" s="44" t="s">
        <v>10</v>
      </c>
      <c r="N39" s="57">
        <v>496846</v>
      </c>
      <c r="O39" s="57">
        <v>320712</v>
      </c>
      <c r="P39" s="39">
        <f t="shared" si="0"/>
        <v>0.64549578742709013</v>
      </c>
      <c r="Q39" s="61">
        <f t="shared" si="1"/>
        <v>496846</v>
      </c>
      <c r="R39" s="60">
        <f t="shared" si="2"/>
        <v>320712</v>
      </c>
      <c r="S39" s="39">
        <f t="shared" si="3"/>
        <v>0.64549578742709013</v>
      </c>
    </row>
    <row r="40" spans="1:19" x14ac:dyDescent="0.25">
      <c r="A40" t="s">
        <v>155</v>
      </c>
      <c r="B40" s="45" t="s">
        <v>76</v>
      </c>
      <c r="C40" t="s">
        <v>106</v>
      </c>
      <c r="D40" s="45" t="s">
        <v>106</v>
      </c>
      <c r="E40" s="64" t="s">
        <v>299</v>
      </c>
      <c r="F40" s="64" t="s">
        <v>320</v>
      </c>
      <c r="G40" s="64" t="s">
        <v>165</v>
      </c>
      <c r="H40" s="64" t="s">
        <v>114</v>
      </c>
      <c r="I40" s="64" t="s">
        <v>115</v>
      </c>
      <c r="J40" t="s">
        <v>149</v>
      </c>
      <c r="K40" t="s">
        <v>98</v>
      </c>
      <c r="L40" s="44" t="s">
        <v>60</v>
      </c>
      <c r="M40" s="44" t="s">
        <v>10</v>
      </c>
      <c r="N40" s="57">
        <v>24719</v>
      </c>
      <c r="O40" s="57">
        <v>16374</v>
      </c>
      <c r="P40" s="39">
        <f t="shared" si="0"/>
        <v>0.66240543711315181</v>
      </c>
      <c r="Q40" s="61">
        <f t="shared" si="1"/>
        <v>24719</v>
      </c>
      <c r="R40" s="60">
        <f t="shared" si="2"/>
        <v>16374</v>
      </c>
      <c r="S40" s="39">
        <f t="shared" si="3"/>
        <v>0.66240543711315181</v>
      </c>
    </row>
    <row r="41" spans="1:19" x14ac:dyDescent="0.25">
      <c r="A41" t="s">
        <v>155</v>
      </c>
      <c r="B41" s="45" t="s">
        <v>76</v>
      </c>
      <c r="C41" t="s">
        <v>106</v>
      </c>
      <c r="D41" s="45" t="s">
        <v>106</v>
      </c>
      <c r="E41" s="64" t="s">
        <v>323</v>
      </c>
      <c r="F41" s="64" t="s">
        <v>324</v>
      </c>
      <c r="G41" s="64" t="s">
        <v>168</v>
      </c>
      <c r="H41" s="64" t="s">
        <v>119</v>
      </c>
      <c r="I41" s="64" t="s">
        <v>120</v>
      </c>
      <c r="J41" t="s">
        <v>149</v>
      </c>
      <c r="K41" t="s">
        <v>98</v>
      </c>
      <c r="L41" s="44" t="s">
        <v>60</v>
      </c>
      <c r="M41" s="44" t="s">
        <v>10</v>
      </c>
      <c r="N41" s="57">
        <v>15167</v>
      </c>
      <c r="O41" s="57">
        <v>10139</v>
      </c>
      <c r="P41" s="39">
        <f t="shared" si="0"/>
        <v>0.66849080239994729</v>
      </c>
      <c r="Q41" s="61">
        <f t="shared" si="1"/>
        <v>15167</v>
      </c>
      <c r="R41" s="60">
        <f t="shared" si="2"/>
        <v>10139</v>
      </c>
      <c r="S41" s="39">
        <f t="shared" si="3"/>
        <v>0.66849080239994729</v>
      </c>
    </row>
    <row r="42" spans="1:19" x14ac:dyDescent="0.25">
      <c r="A42" t="s">
        <v>155</v>
      </c>
      <c r="B42" s="45" t="s">
        <v>76</v>
      </c>
      <c r="C42" t="s">
        <v>106</v>
      </c>
      <c r="D42" s="45" t="s">
        <v>106</v>
      </c>
      <c r="E42" s="64" t="s">
        <v>325</v>
      </c>
      <c r="F42" s="64" t="s">
        <v>326</v>
      </c>
      <c r="G42" s="64" t="s">
        <v>64</v>
      </c>
      <c r="H42" s="64" t="s">
        <v>123</v>
      </c>
      <c r="I42" s="64" t="s">
        <v>124</v>
      </c>
      <c r="J42" t="s">
        <v>72</v>
      </c>
      <c r="K42" t="s">
        <v>72</v>
      </c>
      <c r="L42" s="44" t="s">
        <v>60</v>
      </c>
      <c r="M42" s="44" t="s">
        <v>10</v>
      </c>
      <c r="N42" s="57">
        <v>17298</v>
      </c>
      <c r="O42" s="57">
        <v>11298</v>
      </c>
      <c r="P42" s="39">
        <f t="shared" si="0"/>
        <v>0.65313909122441904</v>
      </c>
      <c r="Q42" s="61">
        <f t="shared" si="1"/>
        <v>17298</v>
      </c>
      <c r="R42" s="60">
        <f t="shared" si="2"/>
        <v>11298</v>
      </c>
      <c r="S42" s="39">
        <f t="shared" si="3"/>
        <v>0.65313909122441904</v>
      </c>
    </row>
    <row r="43" spans="1:19" x14ac:dyDescent="0.25">
      <c r="A43" t="s">
        <v>184</v>
      </c>
      <c r="B43" t="s">
        <v>185</v>
      </c>
      <c r="C43" t="s">
        <v>112</v>
      </c>
      <c r="D43" t="s">
        <v>112</v>
      </c>
      <c r="E43" t="s">
        <v>329</v>
      </c>
      <c r="F43" t="s">
        <v>330</v>
      </c>
      <c r="G43" t="s">
        <v>62</v>
      </c>
      <c r="H43" t="s">
        <v>23</v>
      </c>
      <c r="I43" t="s">
        <v>181</v>
      </c>
      <c r="J43" s="44" t="s">
        <v>149</v>
      </c>
      <c r="K43" s="44" t="s">
        <v>98</v>
      </c>
      <c r="L43" s="44" t="s">
        <v>60</v>
      </c>
      <c r="M43" s="44" t="s">
        <v>10</v>
      </c>
      <c r="N43" s="57">
        <v>33241</v>
      </c>
      <c r="O43" s="57">
        <v>22966</v>
      </c>
      <c r="P43" s="39">
        <f t="shared" si="0"/>
        <v>0.69089377575885202</v>
      </c>
      <c r="Q43" s="61">
        <f t="shared" si="1"/>
        <v>33241</v>
      </c>
      <c r="R43" s="60">
        <f t="shared" si="2"/>
        <v>22966</v>
      </c>
      <c r="S43" s="39">
        <f t="shared" si="3"/>
        <v>0.69089377575885202</v>
      </c>
    </row>
    <row r="44" spans="1:19" x14ac:dyDescent="0.25">
      <c r="A44" t="s">
        <v>369</v>
      </c>
      <c r="B44" t="s">
        <v>372</v>
      </c>
      <c r="C44" t="s">
        <v>370</v>
      </c>
      <c r="D44" t="s">
        <v>371</v>
      </c>
      <c r="E44" t="s">
        <v>370</v>
      </c>
      <c r="G44" t="s">
        <v>62</v>
      </c>
      <c r="H44" t="s">
        <v>23</v>
      </c>
      <c r="I44" t="s">
        <v>371</v>
      </c>
      <c r="J44" s="44" t="s">
        <v>70</v>
      </c>
      <c r="K44" s="44" t="s">
        <v>70</v>
      </c>
      <c r="L44" s="44" t="s">
        <v>59</v>
      </c>
      <c r="M44" s="44" t="s">
        <v>5</v>
      </c>
      <c r="N44" s="57">
        <v>19298</v>
      </c>
      <c r="O44" s="57">
        <v>1727</v>
      </c>
      <c r="P44" s="39">
        <f t="shared" si="0"/>
        <v>8.9491138978132448E-2</v>
      </c>
      <c r="Q44" s="61">
        <f t="shared" si="1"/>
        <v>19298</v>
      </c>
      <c r="R44" s="60">
        <f t="shared" si="2"/>
        <v>1727</v>
      </c>
      <c r="S44" s="39">
        <f t="shared" si="3"/>
        <v>8.9491138978132448E-2</v>
      </c>
    </row>
    <row r="45" spans="1:19" x14ac:dyDescent="0.25">
      <c r="A45" t="s">
        <v>400</v>
      </c>
      <c r="B45" t="s">
        <v>400</v>
      </c>
      <c r="C45" t="s">
        <v>401</v>
      </c>
      <c r="D45" t="s">
        <v>401</v>
      </c>
      <c r="E45" t="s">
        <v>404</v>
      </c>
      <c r="F45" t="s">
        <v>405</v>
      </c>
      <c r="G45" t="s">
        <v>402</v>
      </c>
      <c r="H45" t="s">
        <v>190</v>
      </c>
      <c r="I45" t="s">
        <v>403</v>
      </c>
      <c r="J45" s="44"/>
      <c r="K45" s="44"/>
      <c r="L45" s="44"/>
      <c r="M45" s="44"/>
      <c r="N45" s="57">
        <v>11881</v>
      </c>
      <c r="O45" s="57">
        <v>143</v>
      </c>
      <c r="P45" s="39">
        <f t="shared" ref="P45:P51" si="4">O45/N45</f>
        <v>1.2036023903711808E-2</v>
      </c>
      <c r="Q45" s="61">
        <f t="shared" ref="Q45:R47" si="5">N45</f>
        <v>11881</v>
      </c>
      <c r="R45" s="60">
        <f t="shared" si="5"/>
        <v>143</v>
      </c>
      <c r="S45" s="39">
        <f t="shared" ref="S45:S51" si="6">R45/Q45</f>
        <v>1.2036023903711808E-2</v>
      </c>
    </row>
    <row r="46" spans="1:19" x14ac:dyDescent="0.25">
      <c r="A46" t="s">
        <v>208</v>
      </c>
      <c r="B46" t="s">
        <v>208</v>
      </c>
      <c r="C46" t="s">
        <v>205</v>
      </c>
      <c r="D46" t="s">
        <v>205</v>
      </c>
      <c r="E46" t="s">
        <v>410</v>
      </c>
      <c r="F46" t="s">
        <v>411</v>
      </c>
      <c r="G46" t="s">
        <v>409</v>
      </c>
      <c r="H46" t="s">
        <v>409</v>
      </c>
      <c r="I46" t="s">
        <v>409</v>
      </c>
      <c r="J46" s="44"/>
      <c r="K46" s="44"/>
      <c r="L46" s="44"/>
      <c r="M46" s="44"/>
      <c r="N46" s="57">
        <v>8854</v>
      </c>
      <c r="O46" s="57">
        <v>541</v>
      </c>
      <c r="P46" s="39">
        <f t="shared" si="4"/>
        <v>6.1102326632030718E-2</v>
      </c>
      <c r="Q46" s="61">
        <f t="shared" si="5"/>
        <v>8854</v>
      </c>
      <c r="R46" s="60">
        <f t="shared" si="5"/>
        <v>541</v>
      </c>
      <c r="S46" s="39">
        <f t="shared" si="6"/>
        <v>6.1102326632030718E-2</v>
      </c>
    </row>
    <row r="47" spans="1:19" x14ac:dyDescent="0.25">
      <c r="A47" t="s">
        <v>204</v>
      </c>
      <c r="B47" t="s">
        <v>204</v>
      </c>
      <c r="C47" t="s">
        <v>205</v>
      </c>
      <c r="D47" t="s">
        <v>205</v>
      </c>
      <c r="E47" t="s">
        <v>407</v>
      </c>
      <c r="F47" t="s">
        <v>412</v>
      </c>
      <c r="G47" t="s">
        <v>408</v>
      </c>
      <c r="H47" t="s">
        <v>408</v>
      </c>
      <c r="I47" t="s">
        <v>408</v>
      </c>
      <c r="J47" s="44"/>
      <c r="K47" s="44"/>
      <c r="L47" s="44"/>
      <c r="M47" s="44"/>
      <c r="N47" s="57">
        <v>3461</v>
      </c>
      <c r="O47" s="57">
        <v>240</v>
      </c>
      <c r="P47" s="39">
        <f t="shared" si="4"/>
        <v>6.9344120196475012E-2</v>
      </c>
      <c r="Q47" s="61">
        <f t="shared" si="5"/>
        <v>3461</v>
      </c>
      <c r="R47" s="60">
        <f t="shared" si="5"/>
        <v>240</v>
      </c>
      <c r="S47" s="39">
        <f t="shared" si="6"/>
        <v>6.9344120196475012E-2</v>
      </c>
    </row>
    <row r="48" spans="1:19" x14ac:dyDescent="0.25">
      <c r="A48" t="s">
        <v>199</v>
      </c>
      <c r="B48" t="s">
        <v>198</v>
      </c>
      <c r="C48" t="s">
        <v>247</v>
      </c>
      <c r="D48" t="s">
        <v>247</v>
      </c>
      <c r="E48" t="s">
        <v>416</v>
      </c>
      <c r="F48" t="s">
        <v>415</v>
      </c>
      <c r="G48" t="s">
        <v>413</v>
      </c>
      <c r="H48" t="s">
        <v>415</v>
      </c>
      <c r="I48" t="s">
        <v>414</v>
      </c>
      <c r="J48" s="44"/>
      <c r="K48" s="44"/>
      <c r="L48" s="44"/>
      <c r="M48" s="44"/>
      <c r="N48" s="57">
        <v>3087</v>
      </c>
      <c r="O48" s="57">
        <v>53</v>
      </c>
      <c r="P48" s="39">
        <f t="shared" si="4"/>
        <v>1.7168772270813086E-2</v>
      </c>
      <c r="Q48" s="61">
        <f>N48</f>
        <v>3087</v>
      </c>
      <c r="R48" s="60">
        <f>O48</f>
        <v>53</v>
      </c>
      <c r="S48" s="39">
        <f t="shared" si="6"/>
        <v>1.7168772270813086E-2</v>
      </c>
    </row>
    <row r="49" spans="1:19" x14ac:dyDescent="0.25">
      <c r="A49" t="s">
        <v>274</v>
      </c>
      <c r="B49" t="s">
        <v>251</v>
      </c>
      <c r="C49" t="s">
        <v>420</v>
      </c>
      <c r="D49" t="s">
        <v>420</v>
      </c>
      <c r="E49" t="s">
        <v>421</v>
      </c>
      <c r="F49" t="s">
        <v>423</v>
      </c>
      <c r="G49" t="s">
        <v>421</v>
      </c>
      <c r="H49" t="s">
        <v>423</v>
      </c>
      <c r="I49" t="s">
        <v>422</v>
      </c>
      <c r="J49" s="44"/>
      <c r="K49" s="44"/>
      <c r="L49" s="44"/>
      <c r="M49" s="44"/>
      <c r="N49" s="100">
        <v>621</v>
      </c>
      <c r="O49" s="100">
        <v>22</v>
      </c>
      <c r="P49" s="39">
        <f t="shared" si="4"/>
        <v>3.542673107890499E-2</v>
      </c>
      <c r="Q49" s="61">
        <f>N49</f>
        <v>621</v>
      </c>
      <c r="R49" s="60">
        <f>O49</f>
        <v>22</v>
      </c>
      <c r="S49" s="39">
        <f t="shared" si="6"/>
        <v>3.542673107890499E-2</v>
      </c>
    </row>
    <row r="50" spans="1:19" x14ac:dyDescent="0.25">
      <c r="D50" s="45"/>
      <c r="F50" s="45"/>
      <c r="H50" s="45"/>
      <c r="N50" s="99">
        <f>SUM(N2:N49)</f>
        <v>55038472</v>
      </c>
      <c r="O50" s="99">
        <f>SUM(O2:O49)</f>
        <v>3688094</v>
      </c>
      <c r="P50" s="54">
        <f t="shared" si="4"/>
        <v>6.7009382091857486E-2</v>
      </c>
      <c r="Q50" s="90">
        <f>SUM(Q2:Q49)</f>
        <v>55038472</v>
      </c>
      <c r="R50" s="90">
        <f>SUM(R2:R49)</f>
        <v>3688094</v>
      </c>
      <c r="S50" s="54">
        <f t="shared" si="6"/>
        <v>6.7009382091857486E-2</v>
      </c>
    </row>
    <row r="51" spans="1:19" x14ac:dyDescent="0.25">
      <c r="D51" s="45"/>
      <c r="F51" s="45"/>
      <c r="H51" s="45"/>
      <c r="N51" s="91">
        <f>N50-N2-N35-N37-N36-N33</f>
        <v>42562721</v>
      </c>
      <c r="O51" s="91">
        <f>O50-O2-O35-O37-O36-O33</f>
        <v>3319037</v>
      </c>
      <c r="P51" s="54">
        <f t="shared" si="4"/>
        <v>7.7979906406829586E-2</v>
      </c>
      <c r="Q51" s="91">
        <f>msg!Q50-msg!Q2-msg!Q33-msg!Q35-msg!Q36-msg!Q37</f>
        <v>42562721</v>
      </c>
      <c r="R51" s="91">
        <f>msg!R50-msg!R2-msg!R33-msg!R35-msg!R36-msg!R37</f>
        <v>3319037</v>
      </c>
      <c r="S51" s="39">
        <f t="shared" si="6"/>
        <v>7.7979906406829586E-2</v>
      </c>
    </row>
  </sheetData>
  <autoFilter ref="A1:S51">
    <sortState ref="A2:S43">
      <sortCondition ref="L1:L43"/>
    </sortState>
  </autoFilter>
  <hyperlinks>
    <hyperlink ref="E7" r:id="rId1"/>
    <hyperlink ref="F7" r:id="rId2"/>
    <hyperlink ref="E21" r:id="rId3"/>
    <hyperlink ref="F21" r:id="rId4"/>
  </hyperlinks>
  <pageMargins left="0.7" right="0.7" top="0.75" bottom="0.75" header="0.3" footer="0.3"/>
  <pageSetup paperSize="9" orientation="portrait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opLeftCell="H1" zoomScale="110" zoomScaleNormal="110" workbookViewId="0">
      <selection activeCell="I11" sqref="I11"/>
    </sheetView>
  </sheetViews>
  <sheetFormatPr defaultRowHeight="15" x14ac:dyDescent="0.25"/>
  <cols>
    <col min="1" max="1" width="13.140625" bestFit="1" customWidth="1"/>
    <col min="2" max="2" width="23.42578125" customWidth="1"/>
    <col min="5" max="5" width="9.140625" customWidth="1"/>
    <col min="6" max="6" width="41.7109375" customWidth="1"/>
    <col min="7" max="7" width="0.7109375" style="51" customWidth="1"/>
    <col min="8" max="8" width="0.7109375" style="52" customWidth="1"/>
    <col min="9" max="9" width="17.85546875" customWidth="1"/>
    <col min="10" max="10" width="22.140625" customWidth="1"/>
    <col min="11" max="11" width="8.42578125" customWidth="1"/>
    <col min="12" max="12" width="16.28515625" customWidth="1"/>
    <col min="13" max="13" width="18.5703125" customWidth="1"/>
    <col min="14" max="14" width="15.140625" bestFit="1" customWidth="1"/>
    <col min="15" max="15" width="23" bestFit="1" customWidth="1"/>
    <col min="16" max="16" width="28.140625" bestFit="1" customWidth="1"/>
    <col min="17" max="17" width="19.140625" bestFit="1" customWidth="1"/>
    <col min="18" max="18" width="26" bestFit="1" customWidth="1"/>
    <col min="19" max="19" width="26.5703125" bestFit="1" customWidth="1"/>
    <col min="20" max="20" width="41" bestFit="1" customWidth="1"/>
    <col min="21" max="21" width="20.140625" bestFit="1" customWidth="1"/>
    <col min="22" max="22" width="45.140625" bestFit="1" customWidth="1"/>
    <col min="23" max="23" width="13.42578125" bestFit="1" customWidth="1"/>
    <col min="24" max="24" width="15.140625" bestFit="1" customWidth="1"/>
    <col min="25" max="25" width="44.140625" bestFit="1" customWidth="1"/>
    <col min="26" max="26" width="31.85546875" bestFit="1" customWidth="1"/>
    <col min="27" max="27" width="19.7109375" bestFit="1" customWidth="1"/>
    <col min="28" max="28" width="18.28515625" bestFit="1" customWidth="1"/>
    <col min="29" max="29" width="28.42578125" bestFit="1" customWidth="1"/>
    <col min="30" max="30" width="17" bestFit="1" customWidth="1"/>
    <col min="31" max="31" width="17.7109375" bestFit="1" customWidth="1"/>
    <col min="32" max="32" width="18.85546875" bestFit="1" customWidth="1"/>
    <col min="33" max="33" width="31.7109375" bestFit="1" customWidth="1"/>
    <col min="34" max="34" width="30.28515625" bestFit="1" customWidth="1"/>
    <col min="35" max="35" width="21.5703125" bestFit="1" customWidth="1"/>
    <col min="36" max="36" width="21.85546875" bestFit="1" customWidth="1"/>
    <col min="37" max="37" width="31.140625" bestFit="1" customWidth="1"/>
    <col min="38" max="38" width="30.42578125" bestFit="1" customWidth="1"/>
    <col min="39" max="39" width="23.28515625" bestFit="1" customWidth="1"/>
    <col min="40" max="40" width="19.7109375" bestFit="1" customWidth="1"/>
    <col min="41" max="41" width="22" bestFit="1" customWidth="1"/>
    <col min="42" max="42" width="28.5703125" bestFit="1" customWidth="1"/>
    <col min="43" max="43" width="17.85546875" bestFit="1" customWidth="1"/>
    <col min="44" max="44" width="15.42578125" bestFit="1" customWidth="1"/>
    <col min="45" max="45" width="18.7109375" bestFit="1" customWidth="1"/>
    <col min="46" max="46" width="18" bestFit="1" customWidth="1"/>
    <col min="47" max="47" width="39.140625" bestFit="1" customWidth="1"/>
    <col min="48" max="48" width="31" bestFit="1" customWidth="1"/>
    <col min="49" max="49" width="11.42578125" bestFit="1" customWidth="1"/>
  </cols>
  <sheetData>
    <row r="1" spans="1:12" ht="18.75" x14ac:dyDescent="0.3">
      <c r="A1" s="49" t="s">
        <v>140</v>
      </c>
      <c r="B1" s="49"/>
      <c r="C1" s="49"/>
      <c r="D1" s="49"/>
      <c r="E1" s="49"/>
      <c r="F1" s="49"/>
      <c r="G1" s="50"/>
      <c r="I1" s="49" t="s">
        <v>374</v>
      </c>
    </row>
    <row r="3" spans="1:12" x14ac:dyDescent="0.25">
      <c r="I3" s="40" t="s">
        <v>68</v>
      </c>
      <c r="J3" t="s">
        <v>237</v>
      </c>
      <c r="K3" t="s">
        <v>183</v>
      </c>
    </row>
    <row r="4" spans="1:12" x14ac:dyDescent="0.25">
      <c r="A4" s="41"/>
      <c r="B4" s="37"/>
      <c r="I4" s="36" t="s">
        <v>257</v>
      </c>
      <c r="J4" s="37">
        <v>7</v>
      </c>
      <c r="K4" s="23">
        <v>2.1314105330837391E-7</v>
      </c>
    </row>
    <row r="5" spans="1:12" x14ac:dyDescent="0.25">
      <c r="A5" s="41"/>
      <c r="B5" s="37"/>
      <c r="I5" s="36" t="s">
        <v>251</v>
      </c>
      <c r="J5" s="37">
        <v>15</v>
      </c>
      <c r="K5" s="23">
        <v>4.567308285179441E-7</v>
      </c>
    </row>
    <row r="6" spans="1:12" x14ac:dyDescent="0.25">
      <c r="A6" s="41"/>
      <c r="B6" s="37"/>
      <c r="I6" s="36" t="s">
        <v>242</v>
      </c>
      <c r="J6" s="37">
        <v>11663</v>
      </c>
      <c r="K6" s="23">
        <v>3.5512344353365213E-4</v>
      </c>
    </row>
    <row r="7" spans="1:12" x14ac:dyDescent="0.25">
      <c r="A7" s="41"/>
      <c r="B7" s="37"/>
      <c r="I7" s="36" t="s">
        <v>198</v>
      </c>
      <c r="J7" s="37">
        <v>58297</v>
      </c>
      <c r="K7" s="23">
        <v>1.775069140674039E-3</v>
      </c>
    </row>
    <row r="8" spans="1:12" x14ac:dyDescent="0.25">
      <c r="A8" s="41"/>
      <c r="B8" s="37"/>
      <c r="I8" s="36" t="s">
        <v>230</v>
      </c>
      <c r="J8" s="37">
        <v>74200</v>
      </c>
      <c r="K8" s="23">
        <v>2.2592951650687635E-3</v>
      </c>
    </row>
    <row r="9" spans="1:12" x14ac:dyDescent="0.25">
      <c r="A9" s="41"/>
      <c r="B9" s="37"/>
      <c r="I9" s="36" t="s">
        <v>195</v>
      </c>
      <c r="J9" s="37">
        <v>301023</v>
      </c>
      <c r="K9" s="23">
        <v>9.1657656128638059E-3</v>
      </c>
    </row>
    <row r="10" spans="1:12" x14ac:dyDescent="0.25">
      <c r="A10" s="41"/>
      <c r="B10" s="37"/>
      <c r="I10" s="36" t="s">
        <v>204</v>
      </c>
      <c r="J10" s="37">
        <v>398540</v>
      </c>
      <c r="K10" s="23">
        <v>1.2135033626502763E-2</v>
      </c>
    </row>
    <row r="11" spans="1:12" x14ac:dyDescent="0.25">
      <c r="A11" s="41"/>
      <c r="B11" s="37"/>
      <c r="I11" s="36" t="s">
        <v>185</v>
      </c>
      <c r="J11" s="37">
        <v>404225</v>
      </c>
      <c r="K11" s="23">
        <v>1.2308134610511064E-2</v>
      </c>
    </row>
    <row r="12" spans="1:12" x14ac:dyDescent="0.25">
      <c r="A12" s="41"/>
      <c r="B12" s="37"/>
      <c r="I12" s="36" t="s">
        <v>208</v>
      </c>
      <c r="J12" s="37">
        <v>605772</v>
      </c>
      <c r="K12" s="23">
        <v>1.8444983163531468E-2</v>
      </c>
    </row>
    <row r="13" spans="1:12" x14ac:dyDescent="0.25">
      <c r="A13" s="41"/>
      <c r="B13" s="37"/>
      <c r="I13" s="36" t="s">
        <v>128</v>
      </c>
      <c r="J13" s="37">
        <v>653427</v>
      </c>
      <c r="K13" s="23">
        <v>1.9896017005732975E-2</v>
      </c>
    </row>
    <row r="14" spans="1:12" x14ac:dyDescent="0.25">
      <c r="A14" s="41"/>
      <c r="B14" s="37"/>
      <c r="I14" s="36" t="s">
        <v>235</v>
      </c>
      <c r="J14" s="37">
        <v>1001747</v>
      </c>
      <c r="K14" s="23">
        <v>3.0501915818357664E-2</v>
      </c>
    </row>
    <row r="15" spans="1:12" ht="18.75" x14ac:dyDescent="0.3">
      <c r="A15" s="41"/>
      <c r="B15" s="37"/>
      <c r="I15" s="36" t="s">
        <v>77</v>
      </c>
      <c r="J15" s="37">
        <v>1019834</v>
      </c>
      <c r="K15" s="23">
        <v>3.1052641851384601E-2</v>
      </c>
      <c r="L15" s="49"/>
    </row>
    <row r="16" spans="1:12" x14ac:dyDescent="0.25">
      <c r="A16" s="41"/>
      <c r="B16" s="37"/>
      <c r="I16" s="36" t="s">
        <v>214</v>
      </c>
      <c r="J16" s="37">
        <v>1252616</v>
      </c>
      <c r="K16" s="23">
        <v>3.814055623298887E-2</v>
      </c>
    </row>
    <row r="17" spans="1:13" x14ac:dyDescent="0.25">
      <c r="A17" s="41"/>
      <c r="B17" s="37"/>
      <c r="I17" s="36" t="s">
        <v>54</v>
      </c>
      <c r="J17" s="37">
        <v>1331124</v>
      </c>
      <c r="K17" s="23">
        <v>4.0531024492007989E-2</v>
      </c>
    </row>
    <row r="18" spans="1:13" x14ac:dyDescent="0.25">
      <c r="A18" s="41"/>
      <c r="B18" s="37"/>
      <c r="I18" s="36" t="s">
        <v>76</v>
      </c>
      <c r="J18" s="37">
        <v>3732385</v>
      </c>
      <c r="K18" s="23">
        <v>0.11364635289319645</v>
      </c>
    </row>
    <row r="19" spans="1:13" x14ac:dyDescent="0.25">
      <c r="A19" s="41"/>
      <c r="B19" s="37"/>
      <c r="I19" s="36" t="s">
        <v>211</v>
      </c>
      <c r="J19" s="37">
        <v>8046132</v>
      </c>
      <c r="K19" s="23">
        <v>0.24499443564831616</v>
      </c>
    </row>
    <row r="20" spans="1:13" x14ac:dyDescent="0.25">
      <c r="A20" s="41"/>
      <c r="B20" s="37"/>
      <c r="I20" s="36" t="s">
        <v>78</v>
      </c>
      <c r="J20" s="37">
        <v>13951094</v>
      </c>
      <c r="K20" s="23">
        <v>0.4247929814234479</v>
      </c>
    </row>
    <row r="21" spans="1:13" x14ac:dyDescent="0.25">
      <c r="A21" s="41"/>
      <c r="B21" s="37"/>
      <c r="I21" s="36" t="s">
        <v>44</v>
      </c>
      <c r="J21" s="37">
        <v>32842101</v>
      </c>
      <c r="K21" s="23">
        <v>1</v>
      </c>
    </row>
    <row r="22" spans="1:13" x14ac:dyDescent="0.25">
      <c r="A22" s="41"/>
      <c r="B22" s="37"/>
      <c r="I22" s="58"/>
    </row>
    <row r="23" spans="1:13" x14ac:dyDescent="0.25">
      <c r="A23" s="41"/>
      <c r="B23" s="37"/>
      <c r="I23" s="40" t="s">
        <v>238</v>
      </c>
    </row>
    <row r="24" spans="1:13" x14ac:dyDescent="0.25">
      <c r="A24" s="41"/>
      <c r="B24" s="37"/>
      <c r="I24" s="47">
        <v>0.66849080239994729</v>
      </c>
    </row>
    <row r="25" spans="1:13" x14ac:dyDescent="0.25">
      <c r="A25" s="41"/>
      <c r="B25" s="37"/>
      <c r="I25" s="42" t="s">
        <v>76</v>
      </c>
      <c r="L25" s="40" t="s">
        <v>236</v>
      </c>
      <c r="M25" t="s">
        <v>359</v>
      </c>
    </row>
    <row r="26" spans="1:13" x14ac:dyDescent="0.25">
      <c r="A26" s="41"/>
      <c r="B26" s="37"/>
      <c r="I26" s="46" t="s">
        <v>119</v>
      </c>
      <c r="L26" s="84" t="s">
        <v>360</v>
      </c>
      <c r="M26" s="82">
        <v>32</v>
      </c>
    </row>
    <row r="27" spans="1:13" x14ac:dyDescent="0.25">
      <c r="I27" s="48" t="s">
        <v>10</v>
      </c>
      <c r="L27" s="84" t="s">
        <v>361</v>
      </c>
      <c r="M27" s="82">
        <v>3</v>
      </c>
    </row>
    <row r="28" spans="1:13" x14ac:dyDescent="0.25">
      <c r="I28" s="47" t="s">
        <v>44</v>
      </c>
      <c r="L28" s="84" t="s">
        <v>362</v>
      </c>
      <c r="M28" s="82">
        <v>2</v>
      </c>
    </row>
    <row r="29" spans="1:13" x14ac:dyDescent="0.25">
      <c r="L29" s="84" t="s">
        <v>406</v>
      </c>
      <c r="M29" s="82">
        <v>1</v>
      </c>
    </row>
    <row r="30" spans="1:13" x14ac:dyDescent="0.25">
      <c r="L30" s="84" t="s">
        <v>375</v>
      </c>
      <c r="M30" s="82">
        <v>1</v>
      </c>
    </row>
    <row r="31" spans="1:13" x14ac:dyDescent="0.25">
      <c r="L31" s="84" t="s">
        <v>363</v>
      </c>
      <c r="M31" s="82">
        <v>1</v>
      </c>
    </row>
    <row r="32" spans="1:13" x14ac:dyDescent="0.25">
      <c r="L32" s="84" t="s">
        <v>365</v>
      </c>
      <c r="M32" s="82">
        <v>1</v>
      </c>
    </row>
    <row r="33" spans="9:13" x14ac:dyDescent="0.25">
      <c r="L33" s="84" t="s">
        <v>44</v>
      </c>
      <c r="M33" s="82">
        <v>41</v>
      </c>
    </row>
    <row r="38" spans="9:13" x14ac:dyDescent="0.25">
      <c r="I38" s="36"/>
      <c r="J38" s="82"/>
    </row>
    <row r="39" spans="9:13" x14ac:dyDescent="0.25">
      <c r="I39" s="42"/>
      <c r="J39" s="82"/>
    </row>
    <row r="40" spans="9:13" x14ac:dyDescent="0.25">
      <c r="I40" s="46"/>
      <c r="J40" s="82"/>
    </row>
    <row r="41" spans="9:13" x14ac:dyDescent="0.25">
      <c r="I41" s="40" t="s">
        <v>68</v>
      </c>
      <c r="J41" t="s">
        <v>364</v>
      </c>
    </row>
    <row r="42" spans="9:13" x14ac:dyDescent="0.25">
      <c r="I42" s="36"/>
      <c r="J42" s="82"/>
    </row>
    <row r="43" spans="9:13" x14ac:dyDescent="0.25">
      <c r="I43" s="40" t="s">
        <v>236</v>
      </c>
      <c r="J43" t="s">
        <v>292</v>
      </c>
    </row>
    <row r="44" spans="9:13" x14ac:dyDescent="0.25">
      <c r="I44" s="36" t="s">
        <v>108</v>
      </c>
      <c r="J44" s="23">
        <v>0.89905978733790348</v>
      </c>
    </row>
    <row r="45" spans="9:13" x14ac:dyDescent="0.25">
      <c r="I45" s="36" t="s">
        <v>358</v>
      </c>
      <c r="J45" s="23">
        <v>0.84955752212389379</v>
      </c>
    </row>
    <row r="46" spans="9:13" x14ac:dyDescent="0.25">
      <c r="I46" s="36" t="s">
        <v>121</v>
      </c>
      <c r="J46" s="23">
        <v>0.83757388846055003</v>
      </c>
    </row>
    <row r="47" spans="9:13" x14ac:dyDescent="0.25">
      <c r="I47" s="36" t="s">
        <v>324</v>
      </c>
      <c r="J47" s="23">
        <v>0.66849080239994729</v>
      </c>
      <c r="K47" s="85"/>
    </row>
    <row r="48" spans="9:13" x14ac:dyDescent="0.25">
      <c r="I48" s="36" t="s">
        <v>320</v>
      </c>
      <c r="J48" s="23">
        <v>0.66015293118096852</v>
      </c>
    </row>
    <row r="49" spans="9:10" x14ac:dyDescent="0.25">
      <c r="I49" s="36" t="s">
        <v>330</v>
      </c>
      <c r="J49" s="23">
        <v>0.64180631186257109</v>
      </c>
    </row>
    <row r="50" spans="9:10" x14ac:dyDescent="0.25">
      <c r="I50" s="36" t="s">
        <v>326</v>
      </c>
      <c r="J50" s="23">
        <v>0.64020582793709524</v>
      </c>
    </row>
    <row r="51" spans="9:10" x14ac:dyDescent="0.25">
      <c r="I51" s="36" t="s">
        <v>306</v>
      </c>
      <c r="J51" s="23">
        <v>0.62093751748056158</v>
      </c>
    </row>
    <row r="52" spans="9:10" x14ac:dyDescent="0.25">
      <c r="I52" s="36" t="s">
        <v>315</v>
      </c>
      <c r="J52" s="23">
        <v>0.61977540931463726</v>
      </c>
    </row>
    <row r="53" spans="9:10" x14ac:dyDescent="0.25">
      <c r="I53" s="36" t="s">
        <v>340</v>
      </c>
      <c r="J53" s="23">
        <v>0.50012129380053905</v>
      </c>
    </row>
    <row r="54" spans="9:10" x14ac:dyDescent="0.25">
      <c r="I54" s="36" t="s">
        <v>44</v>
      </c>
      <c r="J54" s="23">
        <v>0.89905978733790348</v>
      </c>
    </row>
    <row r="84" spans="9:9" x14ac:dyDescent="0.25">
      <c r="I84" s="42"/>
    </row>
    <row r="85" spans="9:9" x14ac:dyDescent="0.25">
      <c r="I85" s="42"/>
    </row>
    <row r="86" spans="9:9" x14ac:dyDescent="0.25">
      <c r="I86" s="42"/>
    </row>
    <row r="87" spans="9:9" x14ac:dyDescent="0.25">
      <c r="I87" s="42"/>
    </row>
    <row r="88" spans="9:9" x14ac:dyDescent="0.25">
      <c r="I88" s="42"/>
    </row>
    <row r="89" spans="9:9" x14ac:dyDescent="0.25">
      <c r="I89" s="42"/>
    </row>
    <row r="90" spans="9:9" x14ac:dyDescent="0.25">
      <c r="I90" s="42"/>
    </row>
    <row r="91" spans="9:9" x14ac:dyDescent="0.25">
      <c r="I91" s="42"/>
    </row>
    <row r="92" spans="9:9" x14ac:dyDescent="0.25">
      <c r="I92" s="42"/>
    </row>
    <row r="93" spans="9:9" x14ac:dyDescent="0.25">
      <c r="I93" s="42"/>
    </row>
    <row r="94" spans="9:9" x14ac:dyDescent="0.25">
      <c r="I94" s="42"/>
    </row>
    <row r="95" spans="9:9" x14ac:dyDescent="0.25">
      <c r="I95" s="42"/>
    </row>
    <row r="96" spans="9:9" x14ac:dyDescent="0.25">
      <c r="I96" s="42"/>
    </row>
    <row r="97" spans="9:9" x14ac:dyDescent="0.25">
      <c r="I97" s="42"/>
    </row>
    <row r="98" spans="9:9" x14ac:dyDescent="0.25">
      <c r="I98" s="42"/>
    </row>
    <row r="99" spans="9:9" x14ac:dyDescent="0.25">
      <c r="I99" s="42"/>
    </row>
    <row r="100" spans="9:9" x14ac:dyDescent="0.25">
      <c r="I100" s="42"/>
    </row>
    <row r="101" spans="9:9" x14ac:dyDescent="0.25">
      <c r="I101" s="42"/>
    </row>
    <row r="102" spans="9:9" x14ac:dyDescent="0.25">
      <c r="I102" s="42"/>
    </row>
    <row r="103" spans="9:9" x14ac:dyDescent="0.25">
      <c r="I103" s="42"/>
    </row>
    <row r="104" spans="9:9" x14ac:dyDescent="0.25">
      <c r="I104" s="42"/>
    </row>
    <row r="105" spans="9:9" x14ac:dyDescent="0.25">
      <c r="I105" s="42"/>
    </row>
    <row r="106" spans="9:9" x14ac:dyDescent="0.25">
      <c r="I106" s="42"/>
    </row>
    <row r="107" spans="9:9" x14ac:dyDescent="0.25">
      <c r="I107" s="42"/>
    </row>
    <row r="108" spans="9:9" x14ac:dyDescent="0.25">
      <c r="I108" s="42"/>
    </row>
    <row r="109" spans="9:9" x14ac:dyDescent="0.25">
      <c r="I109" s="42"/>
    </row>
    <row r="110" spans="9:9" x14ac:dyDescent="0.25">
      <c r="I110" s="42"/>
    </row>
    <row r="111" spans="9:9" x14ac:dyDescent="0.25">
      <c r="I111" s="42"/>
    </row>
    <row r="112" spans="9:9" x14ac:dyDescent="0.25">
      <c r="I112" s="42"/>
    </row>
    <row r="113" spans="9:9" x14ac:dyDescent="0.25">
      <c r="I113" s="42"/>
    </row>
    <row r="114" spans="9:9" x14ac:dyDescent="0.25">
      <c r="I114" s="42"/>
    </row>
    <row r="115" spans="9:9" x14ac:dyDescent="0.25">
      <c r="I115" s="42"/>
    </row>
    <row r="116" spans="9:9" x14ac:dyDescent="0.25">
      <c r="I116" s="42"/>
    </row>
    <row r="117" spans="9:9" x14ac:dyDescent="0.25">
      <c r="I117" s="42"/>
    </row>
    <row r="118" spans="9:9" x14ac:dyDescent="0.25">
      <c r="I118" s="42"/>
    </row>
    <row r="119" spans="9:9" x14ac:dyDescent="0.25">
      <c r="I119" s="42"/>
    </row>
    <row r="120" spans="9:9" x14ac:dyDescent="0.25">
      <c r="I120" s="42"/>
    </row>
    <row r="121" spans="9:9" x14ac:dyDescent="0.25">
      <c r="I121" s="42"/>
    </row>
    <row r="122" spans="9:9" x14ac:dyDescent="0.25">
      <c r="I122" s="47"/>
    </row>
  </sheetData>
  <pageMargins left="0.7" right="0.7" top="0.75" bottom="0.75" header="0.3" footer="0.3"/>
  <pageSetup paperSize="9" scale="64" orientation="landscape" r:id="rId5"/>
  <headerFooter>
    <oddHeader>&amp;L&amp;G</oddHeader>
    <oddFooter>&amp;R&amp;9&amp;P / &amp;N</oddFooter>
  </headerFooter>
  <drawing r:id="rId6"/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statistieken eBox Burger</vt:lpstr>
      <vt:lpstr>grafieken eBox Burger</vt:lpstr>
      <vt:lpstr>trend</vt:lpstr>
      <vt:lpstr>Sheet1</vt:lpstr>
      <vt:lpstr>Sheet6</vt:lpstr>
      <vt:lpstr>msg (2)</vt:lpstr>
      <vt:lpstr>Sheet2</vt:lpstr>
      <vt:lpstr>msg</vt:lpstr>
      <vt:lpstr>input grafieken eBox Burger</vt:lpstr>
      <vt:lpstr>input graphiques eBox Citoyen</vt:lpstr>
      <vt:lpstr>'statistieken eBox Burger'!Print_Area</vt:lpstr>
      <vt:lpstr>trend!Print_Area</vt:lpstr>
    </vt:vector>
  </TitlesOfParts>
  <Company>KSZ-BCSS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Laeremans</dc:creator>
  <cp:lastModifiedBy>Isabelle Leroy</cp:lastModifiedBy>
  <cp:lastPrinted>2019-03-04T10:19:21Z</cp:lastPrinted>
  <dcterms:created xsi:type="dcterms:W3CDTF">2014-11-06T09:18:16Z</dcterms:created>
  <dcterms:modified xsi:type="dcterms:W3CDTF">2019-03-04T13:25:03Z</dcterms:modified>
</cp:coreProperties>
</file>