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295" windowHeight="5985" activeTab="0"/>
  </bookViews>
  <sheets>
    <sheet name="A007 v0" sheetId="1" r:id="rId1"/>
  </sheets>
  <definedNames/>
  <calcPr fullCalcOnLoad="1"/>
</workbook>
</file>

<file path=xl/sharedStrings.xml><?xml version="1.0" encoding="utf-8"?>
<sst xmlns="http://schemas.openxmlformats.org/spreadsheetml/2006/main" count="244" uniqueCount="68">
  <si>
    <t>L</t>
  </si>
  <si>
    <t>Rec-type</t>
  </si>
  <si>
    <t>AN</t>
  </si>
  <si>
    <t>M</t>
  </si>
  <si>
    <t>from</t>
  </si>
  <si>
    <t>to</t>
  </si>
  <si>
    <t>Typ</t>
  </si>
  <si>
    <t>St.</t>
  </si>
  <si>
    <t>Len.</t>
  </si>
  <si>
    <t>Fields</t>
  </si>
  <si>
    <t>Value/Description</t>
  </si>
  <si>
    <t>Align</t>
  </si>
  <si>
    <t>R</t>
  </si>
  <si>
    <t>A</t>
  </si>
  <si>
    <t>N</t>
  </si>
  <si>
    <t>C</t>
  </si>
  <si>
    <t>Légende</t>
  </si>
  <si>
    <t>IHFN</t>
  </si>
  <si>
    <t>In House File Normalised</t>
  </si>
  <si>
    <r>
      <t>L</t>
    </r>
    <r>
      <rPr>
        <sz val="9"/>
        <rFont val="Arial"/>
        <family val="2"/>
      </rPr>
      <t>eft / Gauche / Links</t>
    </r>
  </si>
  <si>
    <r>
      <t>R</t>
    </r>
    <r>
      <rPr>
        <sz val="9"/>
        <rFont val="Arial"/>
        <family val="2"/>
      </rPr>
      <t>ight / Droite / Rechts</t>
    </r>
  </si>
  <si>
    <r>
      <t>A</t>
    </r>
    <r>
      <rPr>
        <sz val="9"/>
        <rFont val="Arial"/>
        <family val="2"/>
      </rPr>
      <t>lphabetic / Aphabétique / Alfabetisch</t>
    </r>
  </si>
  <si>
    <r>
      <t>N</t>
    </r>
    <r>
      <rPr>
        <sz val="9"/>
        <rFont val="Arial"/>
        <family val="2"/>
      </rPr>
      <t>umeric / Numérique / Numeriek</t>
    </r>
  </si>
  <si>
    <r>
      <t>M</t>
    </r>
    <r>
      <rPr>
        <sz val="9"/>
        <rFont val="Arial"/>
        <family val="2"/>
      </rPr>
      <t>andatory / Obligatoire / Noodzakelijk</t>
    </r>
  </si>
  <si>
    <r>
      <t>C</t>
    </r>
    <r>
      <rPr>
        <sz val="9"/>
        <rFont val="Arial"/>
        <family val="2"/>
      </rPr>
      <t>onditional / Conditionnel / Conditioneel</t>
    </r>
  </si>
  <si>
    <r>
      <t>A</t>
    </r>
    <r>
      <rPr>
        <sz val="9"/>
        <rFont val="Arial"/>
        <family val="2"/>
      </rPr>
      <t>lpha</t>
    </r>
    <r>
      <rPr>
        <b/>
        <sz val="9"/>
        <rFont val="Arial"/>
        <family val="2"/>
      </rPr>
      <t>N</t>
    </r>
    <r>
      <rPr>
        <sz val="9"/>
        <rFont val="Arial"/>
        <family val="2"/>
      </rPr>
      <t>umeric / Aphanumérique / Alfanumeriek</t>
    </r>
  </si>
  <si>
    <t>BGMA1</t>
  </si>
  <si>
    <t>DTMA1</t>
  </si>
  <si>
    <t>AUTA1</t>
  </si>
  <si>
    <t>ADRA1</t>
  </si>
  <si>
    <t>NATA1</t>
  </si>
  <si>
    <t>DTMB1</t>
  </si>
  <si>
    <t>PDIA1</t>
  </si>
  <si>
    <t>PNAA1</t>
  </si>
  <si>
    <t>Régime du titulaire
"1" : régime salarié et assimilé
"0" : indéfinissable
"4" : régime indépendant</t>
  </si>
  <si>
    <t>Nature de l'attestation
"1" : soumis à la cot. Spec. art.106
"2" : exclu de la cot. Spec. art.125.2</t>
  </si>
  <si>
    <t>Régime titulaire, nature de l'attestation</t>
  </si>
  <si>
    <t>D</t>
  </si>
  <si>
    <t>Période de référence</t>
  </si>
  <si>
    <t>"583"</t>
  </si>
  <si>
    <t>Date début-Date de fin</t>
  </si>
  <si>
    <t>"509" format 'DDMMCCYYDDMMCCYY'</t>
  </si>
  <si>
    <t>"504"</t>
  </si>
  <si>
    <t>Assuré social</t>
  </si>
  <si>
    <t>NISS
INSZ</t>
  </si>
  <si>
    <t>Nom
Naam</t>
  </si>
  <si>
    <t>Prénom
Voornaam</t>
  </si>
  <si>
    <t>Sexe, Etat civil</t>
  </si>
  <si>
    <t>Code état-civil
"10" : Célibataire
"20" : Marié
"25" : Annulation du mariage
"26" : Mariage putatif
"30" : Veuf(ve)
"40" : Divorcé
"50" : Séparé de corps et biens
"60" : Répudiation</t>
  </si>
  <si>
    <t>Code sexe
"1" : Homme
"2" : Femme</t>
  </si>
  <si>
    <t>Date de naissance</t>
  </si>
  <si>
    <t>"329"</t>
  </si>
  <si>
    <t>"510" format 'DDMMCCYY'</t>
  </si>
  <si>
    <t>Nationalité</t>
  </si>
  <si>
    <t>"500"</t>
  </si>
  <si>
    <t>Nationalité (texte)</t>
  </si>
  <si>
    <t>Authentification</t>
  </si>
  <si>
    <t>Résultat de la validation</t>
  </si>
  <si>
    <t>Identifiant de la validation</t>
  </si>
  <si>
    <t>"503" rue, numéro, BP</t>
  </si>
  <si>
    <t>Adresse</t>
  </si>
  <si>
    <t>Rue</t>
  </si>
  <si>
    <t>Numéro d'habitation</t>
  </si>
  <si>
    <t>Numéro de boite</t>
  </si>
  <si>
    <t>Localité</t>
  </si>
  <si>
    <t>Code postal</t>
  </si>
  <si>
    <t>Code pays</t>
  </si>
  <si>
    <t>Code INS commune</t>
  </si>
</sst>
</file>

<file path=xl/styles.xml><?xml version="1.0" encoding="utf-8"?>
<styleSheet xmlns="http://schemas.openxmlformats.org/spreadsheetml/2006/main">
  <numFmts count="24">
    <numFmt numFmtId="5" formatCode="#,##0\ &quot;FB&quot;;\-#,##0\ &quot;FB&quot;"/>
    <numFmt numFmtId="6" formatCode="#,##0\ &quot;FB&quot;;[Red]\-#,##0\ &quot;FB&quot;"/>
    <numFmt numFmtId="7" formatCode="#,##0.00\ &quot;FB&quot;;\-#,##0.00\ &quot;FB&quot;"/>
    <numFmt numFmtId="8" formatCode="#,##0.00\ &quot;FB&quot;;[Red]\-#,##0.00\ &quot;FB&quot;"/>
    <numFmt numFmtId="42" formatCode="_-* #,##0\ &quot;FB&quot;_-;\-* #,##0\ &quot;FB&quot;_-;_-* &quot;-&quot;\ &quot;FB&quot;_-;_-@_-"/>
    <numFmt numFmtId="41" formatCode="_-* #,##0\ _F_B_-;\-* #,##0\ _F_B_-;_-* &quot;-&quot;\ _F_B_-;_-@_-"/>
    <numFmt numFmtId="44" formatCode="_-* #,##0.00\ &quot;FB&quot;_-;\-* #,##0.00\ &quot;FB&quot;_-;_-* &quot;-&quot;??\ &quot;FB&quot;_-;_-@_-"/>
    <numFmt numFmtId="43" formatCode="_-* #,##0.00\ _F_B_-;\-* #,##0.00\ _F_B_-;_-* &quot;-&quot;??\ _F_B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</numFmts>
  <fonts count="3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double"/>
      <right style="thin"/>
      <top style="double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1">
      <alignment horizontal="center"/>
      <protection/>
    </xf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2" fillId="2" borderId="2" xfId="0" applyFont="1" applyFill="1" applyBorder="1" applyAlignment="1">
      <alignment horizontal="right"/>
    </xf>
    <xf numFmtId="0" fontId="1" fillId="2" borderId="3" xfId="0" applyFont="1" applyFill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0" xfId="0" applyFont="1" applyBorder="1" applyAlignment="1">
      <alignment horizontal="left" indent="2"/>
    </xf>
    <xf numFmtId="0" fontId="2" fillId="2" borderId="1" xfId="0" applyFont="1" applyFill="1" applyBorder="1" applyAlignment="1">
      <alignment horizontal="left" indent="2"/>
    </xf>
    <xf numFmtId="0" fontId="1" fillId="0" borderId="8" xfId="0" applyFont="1" applyBorder="1" applyAlignment="1">
      <alignment/>
    </xf>
    <xf numFmtId="0" fontId="2" fillId="2" borderId="9" xfId="0" applyFont="1" applyFill="1" applyBorder="1" applyAlignment="1">
      <alignment horizontal="left" indent="2"/>
    </xf>
    <xf numFmtId="0" fontId="1" fillId="0" borderId="10" xfId="0" applyFont="1" applyBorder="1" applyAlignment="1">
      <alignment/>
    </xf>
    <xf numFmtId="0" fontId="2" fillId="2" borderId="11" xfId="0" applyFont="1" applyFill="1" applyBorder="1" applyAlignment="1">
      <alignment horizontal="left" indent="2"/>
    </xf>
    <xf numFmtId="0" fontId="1" fillId="0" borderId="12" xfId="0" applyFont="1" applyBorder="1" applyAlignment="1">
      <alignment/>
    </xf>
    <xf numFmtId="0" fontId="1" fillId="0" borderId="0" xfId="0" applyFont="1" applyAlignment="1">
      <alignment vertical="top"/>
    </xf>
    <xf numFmtId="0" fontId="1" fillId="2" borderId="9" xfId="0" applyFont="1" applyFill="1" applyBorder="1" applyAlignment="1">
      <alignment vertical="top" wrapText="1"/>
    </xf>
    <xf numFmtId="0" fontId="1" fillId="2" borderId="13" xfId="0" applyFont="1" applyFill="1" applyBorder="1" applyAlignment="1">
      <alignment horizontal="right" vertical="top"/>
    </xf>
    <xf numFmtId="0" fontId="1" fillId="2" borderId="13" xfId="0" applyFont="1" applyFill="1" applyBorder="1" applyAlignment="1">
      <alignment vertical="top" wrapText="1"/>
    </xf>
    <xf numFmtId="0" fontId="1" fillId="2" borderId="13" xfId="0" applyFont="1" applyFill="1" applyBorder="1" applyAlignment="1">
      <alignment horizontal="center" vertical="top"/>
    </xf>
    <xf numFmtId="0" fontId="1" fillId="2" borderId="10" xfId="0" applyFont="1" applyFill="1" applyBorder="1" applyAlignment="1">
      <alignment horizontal="center" vertical="top"/>
    </xf>
    <xf numFmtId="0" fontId="1" fillId="0" borderId="9" xfId="0" applyFont="1" applyBorder="1" applyAlignment="1">
      <alignment vertical="top"/>
    </xf>
    <xf numFmtId="0" fontId="1" fillId="0" borderId="13" xfId="0" applyFont="1" applyBorder="1" applyAlignment="1">
      <alignment vertical="top"/>
    </xf>
    <xf numFmtId="0" fontId="1" fillId="0" borderId="13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11" xfId="0" applyFont="1" applyBorder="1" applyAlignment="1">
      <alignment vertical="top"/>
    </xf>
    <xf numFmtId="0" fontId="1" fillId="0" borderId="14" xfId="0" applyFont="1" applyBorder="1" applyAlignment="1">
      <alignment vertical="top"/>
    </xf>
    <xf numFmtId="0" fontId="1" fillId="0" borderId="14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13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1" fillId="0" borderId="15" xfId="0" applyFont="1" applyBorder="1" applyAlignment="1">
      <alignment vertical="top"/>
    </xf>
    <xf numFmtId="0" fontId="1" fillId="0" borderId="15" xfId="0" applyFont="1" applyBorder="1" applyAlignment="1">
      <alignment horizontal="center" vertical="top"/>
    </xf>
    <xf numFmtId="0" fontId="1" fillId="0" borderId="16" xfId="0" applyFont="1" applyBorder="1" applyAlignment="1">
      <alignment horizontal="center" vertical="top"/>
    </xf>
    <xf numFmtId="0" fontId="1" fillId="0" borderId="15" xfId="0" applyFont="1" applyBorder="1" applyAlignment="1">
      <alignment vertical="top" wrapText="1"/>
    </xf>
    <xf numFmtId="0" fontId="1" fillId="0" borderId="17" xfId="0" applyFont="1" applyBorder="1" applyAlignment="1">
      <alignment horizontal="left" vertical="top"/>
    </xf>
    <xf numFmtId="0" fontId="1" fillId="0" borderId="18" xfId="0" applyFont="1" applyBorder="1" applyAlignment="1">
      <alignment horizontal="left" vertical="top"/>
    </xf>
    <xf numFmtId="0" fontId="1" fillId="0" borderId="19" xfId="0" applyFont="1" applyBorder="1" applyAlignment="1">
      <alignment horizontal="left" vertical="top"/>
    </xf>
    <xf numFmtId="0" fontId="1" fillId="0" borderId="20" xfId="0" applyFont="1" applyBorder="1" applyAlignment="1">
      <alignment horizontal="left" vertical="top" wrapText="1"/>
    </xf>
    <xf numFmtId="0" fontId="1" fillId="0" borderId="21" xfId="0" applyFont="1" applyBorder="1" applyAlignment="1">
      <alignment horizontal="left" vertical="top" wrapText="1"/>
    </xf>
    <xf numFmtId="0" fontId="1" fillId="0" borderId="22" xfId="0" applyFont="1" applyBorder="1" applyAlignment="1">
      <alignment horizontal="left" vertical="top" wrapText="1"/>
    </xf>
    <xf numFmtId="0" fontId="2" fillId="0" borderId="23" xfId="20" applyFont="1" applyBorder="1" applyAlignment="1">
      <alignment horizontal="center" vertical="center"/>
      <protection/>
    </xf>
    <xf numFmtId="0" fontId="2" fillId="0" borderId="24" xfId="20" applyBorder="1" applyAlignment="1">
      <alignment horizontal="center" vertical="center"/>
      <protection/>
    </xf>
    <xf numFmtId="0" fontId="1" fillId="0" borderId="25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7" xfId="0" applyFont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SegmentId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8"/>
  <sheetViews>
    <sheetView tabSelected="1" zoomScaleSheetLayoutView="100" workbookViewId="0" topLeftCell="A1">
      <selection activeCell="A1" sqref="A1:D1"/>
    </sheetView>
  </sheetViews>
  <sheetFormatPr defaultColWidth="9.140625" defaultRowHeight="12.75"/>
  <cols>
    <col min="1" max="1" width="12.00390625" style="1" customWidth="1"/>
    <col min="2" max="2" width="5.7109375" style="1" customWidth="1"/>
    <col min="3" max="3" width="5.28125" style="1" customWidth="1"/>
    <col min="4" max="4" width="5.140625" style="1" customWidth="1"/>
    <col min="5" max="5" width="40.8515625" style="1" customWidth="1"/>
    <col min="6" max="6" width="4.421875" style="1" customWidth="1"/>
    <col min="7" max="7" width="4.28125" style="1" customWidth="1"/>
    <col min="8" max="8" width="3.28125" style="1" customWidth="1"/>
    <col min="9" max="16384" width="9.140625" style="1" customWidth="1"/>
  </cols>
  <sheetData>
    <row r="1" spans="1:5" ht="13.5" customHeight="1" thickBot="1">
      <c r="A1" s="54" t="s">
        <v>17</v>
      </c>
      <c r="B1" s="55"/>
      <c r="C1" s="55"/>
      <c r="D1" s="55"/>
      <c r="E1" s="7" t="s">
        <v>18</v>
      </c>
    </row>
    <row r="2" ht="12.75" thickBot="1"/>
    <row r="3" spans="1:5" ht="12.75" thickTop="1">
      <c r="A3" s="12" t="s">
        <v>26</v>
      </c>
      <c r="B3" s="13">
        <v>1</v>
      </c>
      <c r="C3" s="2"/>
      <c r="D3" s="2"/>
      <c r="E3" s="2"/>
    </row>
    <row r="4" spans="1:5" ht="12">
      <c r="A4" s="14" t="s">
        <v>27</v>
      </c>
      <c r="B4" s="15">
        <f aca="true" t="shared" si="0" ref="B4:B10">+B3+1</f>
        <v>2</v>
      </c>
      <c r="C4" s="2"/>
      <c r="D4" s="2"/>
      <c r="E4" s="2"/>
    </row>
    <row r="5" spans="1:5" ht="12">
      <c r="A5" s="14" t="s">
        <v>33</v>
      </c>
      <c r="B5" s="15">
        <f t="shared" si="0"/>
        <v>3</v>
      </c>
      <c r="C5" s="2"/>
      <c r="D5" s="2"/>
      <c r="E5" s="2"/>
    </row>
    <row r="6" spans="1:5" ht="12">
      <c r="A6" s="14" t="s">
        <v>32</v>
      </c>
      <c r="B6" s="15">
        <f t="shared" si="0"/>
        <v>4</v>
      </c>
      <c r="C6" s="2"/>
      <c r="D6" s="2"/>
      <c r="E6" s="2"/>
    </row>
    <row r="7" spans="1:5" ht="12">
      <c r="A7" s="14" t="s">
        <v>31</v>
      </c>
      <c r="B7" s="15">
        <f t="shared" si="0"/>
        <v>5</v>
      </c>
      <c r="C7" s="2"/>
      <c r="D7" s="2"/>
      <c r="E7" s="2"/>
    </row>
    <row r="8" spans="1:5" ht="12">
      <c r="A8" s="14" t="s">
        <v>30</v>
      </c>
      <c r="B8" s="15">
        <f t="shared" si="0"/>
        <v>6</v>
      </c>
      <c r="C8" s="2"/>
      <c r="D8" s="2"/>
      <c r="E8" s="2"/>
    </row>
    <row r="9" spans="1:5" ht="12">
      <c r="A9" s="14" t="s">
        <v>29</v>
      </c>
      <c r="B9" s="15">
        <f t="shared" si="0"/>
        <v>7</v>
      </c>
      <c r="C9" s="2"/>
      <c r="D9" s="2"/>
      <c r="E9" s="2"/>
    </row>
    <row r="10" spans="1:5" ht="12.75" thickBot="1">
      <c r="A10" s="16" t="s">
        <v>28</v>
      </c>
      <c r="B10" s="17">
        <f t="shared" si="0"/>
        <v>8</v>
      </c>
      <c r="C10" s="2"/>
      <c r="D10" s="2"/>
      <c r="E10" s="2"/>
    </row>
    <row r="11" spans="1:5" ht="12.75" thickTop="1">
      <c r="A11" s="11"/>
      <c r="B11" s="2"/>
      <c r="C11" s="2"/>
      <c r="D11" s="2"/>
      <c r="E11" s="2"/>
    </row>
    <row r="12" ht="12.75" thickBot="1"/>
    <row r="13" spans="1:2" ht="13.5" thickBot="1" thickTop="1">
      <c r="A13" s="5" t="s">
        <v>16</v>
      </c>
      <c r="B13" s="6"/>
    </row>
    <row r="14" spans="1:5" ht="13.5" customHeight="1" thickTop="1">
      <c r="A14" s="52" t="s">
        <v>11</v>
      </c>
      <c r="B14" s="53"/>
      <c r="C14" s="46" t="s">
        <v>0</v>
      </c>
      <c r="D14" s="47"/>
      <c r="E14" s="8" t="s">
        <v>19</v>
      </c>
    </row>
    <row r="15" spans="1:5" ht="13.5" customHeight="1" thickBot="1">
      <c r="A15" s="56"/>
      <c r="B15" s="57"/>
      <c r="C15" s="48" t="s">
        <v>12</v>
      </c>
      <c r="D15" s="49"/>
      <c r="E15" s="9" t="s">
        <v>20</v>
      </c>
    </row>
    <row r="16" spans="1:5" ht="13.5" customHeight="1" thickTop="1">
      <c r="A16" s="52" t="s">
        <v>6</v>
      </c>
      <c r="B16" s="53"/>
      <c r="C16" s="46" t="s">
        <v>2</v>
      </c>
      <c r="D16" s="47"/>
      <c r="E16" s="8" t="s">
        <v>25</v>
      </c>
    </row>
    <row r="17" spans="1:5" ht="12.75" customHeight="1">
      <c r="A17" s="58"/>
      <c r="B17" s="59"/>
      <c r="C17" s="50" t="s">
        <v>13</v>
      </c>
      <c r="D17" s="51"/>
      <c r="E17" s="10" t="s">
        <v>21</v>
      </c>
    </row>
    <row r="18" spans="1:5" ht="13.5" customHeight="1" thickBot="1">
      <c r="A18" s="56"/>
      <c r="B18" s="57"/>
      <c r="C18" s="48" t="s">
        <v>14</v>
      </c>
      <c r="D18" s="49"/>
      <c r="E18" s="9" t="s">
        <v>22</v>
      </c>
    </row>
    <row r="19" spans="1:5" ht="13.5" customHeight="1" thickTop="1">
      <c r="A19" s="52" t="s">
        <v>7</v>
      </c>
      <c r="B19" s="53"/>
      <c r="C19" s="46" t="s">
        <v>3</v>
      </c>
      <c r="D19" s="47"/>
      <c r="E19" s="10" t="s">
        <v>23</v>
      </c>
    </row>
    <row r="20" spans="1:5" ht="13.5" customHeight="1" thickBot="1">
      <c r="A20" s="48"/>
      <c r="B20" s="49"/>
      <c r="C20" s="48" t="s">
        <v>15</v>
      </c>
      <c r="D20" s="49"/>
      <c r="E20" s="9" t="s">
        <v>24</v>
      </c>
    </row>
    <row r="21" spans="1:5" ht="12.75" thickTop="1">
      <c r="A21" s="4"/>
      <c r="B21" s="2"/>
      <c r="C21" s="2"/>
      <c r="D21" s="3"/>
      <c r="E21" s="2"/>
    </row>
    <row r="22" ht="12.75" thickBot="1"/>
    <row r="23" spans="1:8" s="18" customFormat="1" ht="12.75" thickTop="1">
      <c r="A23" s="44" t="s">
        <v>26</v>
      </c>
      <c r="B23" s="38" t="s">
        <v>36</v>
      </c>
      <c r="C23" s="39"/>
      <c r="D23" s="39"/>
      <c r="E23" s="39"/>
      <c r="F23" s="39"/>
      <c r="G23" s="39"/>
      <c r="H23" s="40"/>
    </row>
    <row r="24" spans="1:8" s="18" customFormat="1" ht="12">
      <c r="A24" s="45"/>
      <c r="B24" s="41"/>
      <c r="C24" s="42"/>
      <c r="D24" s="42"/>
      <c r="E24" s="42"/>
      <c r="F24" s="42"/>
      <c r="G24" s="42"/>
      <c r="H24" s="43"/>
    </row>
    <row r="25" spans="1:8" s="18" customFormat="1" ht="12">
      <c r="A25" s="19" t="s">
        <v>9</v>
      </c>
      <c r="B25" s="20" t="s">
        <v>8</v>
      </c>
      <c r="C25" s="20" t="s">
        <v>4</v>
      </c>
      <c r="D25" s="20" t="s">
        <v>5</v>
      </c>
      <c r="E25" s="21" t="s">
        <v>10</v>
      </c>
      <c r="F25" s="22" t="s">
        <v>11</v>
      </c>
      <c r="G25" s="22" t="s">
        <v>6</v>
      </c>
      <c r="H25" s="23" t="s">
        <v>7</v>
      </c>
    </row>
    <row r="26" spans="1:8" s="18" customFormat="1" ht="12">
      <c r="A26" s="24" t="s">
        <v>1</v>
      </c>
      <c r="B26" s="25">
        <v>5</v>
      </c>
      <c r="C26" s="25">
        <v>1</v>
      </c>
      <c r="D26" s="25">
        <v>5</v>
      </c>
      <c r="E26" s="25" t="str">
        <f>CONCATENATE(CHAR(34),A23,CHAR(34))</f>
        <v>"BGMA1"</v>
      </c>
      <c r="F26" s="26" t="s">
        <v>0</v>
      </c>
      <c r="G26" s="26" t="s">
        <v>2</v>
      </c>
      <c r="H26" s="27" t="s">
        <v>3</v>
      </c>
    </row>
    <row r="27" spans="1:8" s="18" customFormat="1" ht="48">
      <c r="A27" s="24" t="str">
        <f>CONCATENATE(A23,"-","1004")</f>
        <v>BGMA1-1004</v>
      </c>
      <c r="B27" s="25">
        <v>1</v>
      </c>
      <c r="C27" s="25">
        <f>+D26+1</f>
        <v>6</v>
      </c>
      <c r="D27" s="25">
        <f>+C27+B27-1</f>
        <v>6</v>
      </c>
      <c r="E27" s="32" t="s">
        <v>34</v>
      </c>
      <c r="F27" s="26" t="s">
        <v>12</v>
      </c>
      <c r="G27" s="26" t="s">
        <v>2</v>
      </c>
      <c r="H27" s="27" t="s">
        <v>3</v>
      </c>
    </row>
    <row r="28" spans="1:8" s="18" customFormat="1" ht="36.75" thickBot="1">
      <c r="A28" s="28" t="str">
        <f>CONCATENATE(A23,"-","1225")</f>
        <v>BGMA1-1225</v>
      </c>
      <c r="B28" s="29">
        <v>1</v>
      </c>
      <c r="C28" s="29">
        <f>+D27+1</f>
        <v>7</v>
      </c>
      <c r="D28" s="29">
        <f>+C28+B28-1</f>
        <v>7</v>
      </c>
      <c r="E28" s="33" t="s">
        <v>35</v>
      </c>
      <c r="F28" s="30" t="s">
        <v>0</v>
      </c>
      <c r="G28" s="30" t="s">
        <v>2</v>
      </c>
      <c r="H28" s="31" t="s">
        <v>3</v>
      </c>
    </row>
    <row r="29" ht="13.5" thickBot="1" thickTop="1"/>
    <row r="30" spans="1:8" s="18" customFormat="1" ht="12.75" thickTop="1">
      <c r="A30" s="44" t="s">
        <v>27</v>
      </c>
      <c r="B30" s="38" t="s">
        <v>38</v>
      </c>
      <c r="C30" s="39"/>
      <c r="D30" s="39"/>
      <c r="E30" s="39"/>
      <c r="F30" s="39"/>
      <c r="G30" s="39"/>
      <c r="H30" s="40"/>
    </row>
    <row r="31" spans="1:8" s="18" customFormat="1" ht="12">
      <c r="A31" s="45"/>
      <c r="B31" s="41"/>
      <c r="C31" s="42"/>
      <c r="D31" s="42"/>
      <c r="E31" s="42"/>
      <c r="F31" s="42"/>
      <c r="G31" s="42"/>
      <c r="H31" s="43"/>
    </row>
    <row r="32" spans="1:8" s="18" customFormat="1" ht="12">
      <c r="A32" s="19" t="s">
        <v>9</v>
      </c>
      <c r="B32" s="20" t="s">
        <v>8</v>
      </c>
      <c r="C32" s="20" t="s">
        <v>4</v>
      </c>
      <c r="D32" s="20" t="s">
        <v>5</v>
      </c>
      <c r="E32" s="21" t="s">
        <v>10</v>
      </c>
      <c r="F32" s="22" t="s">
        <v>11</v>
      </c>
      <c r="G32" s="22" t="s">
        <v>6</v>
      </c>
      <c r="H32" s="23" t="s">
        <v>7</v>
      </c>
    </row>
    <row r="33" spans="1:8" s="18" customFormat="1" ht="12">
      <c r="A33" s="24" t="s">
        <v>1</v>
      </c>
      <c r="B33" s="25">
        <v>5</v>
      </c>
      <c r="C33" s="25">
        <v>1</v>
      </c>
      <c r="D33" s="25">
        <v>5</v>
      </c>
      <c r="E33" s="25" t="str">
        <f>CONCATENATE(CHAR(34),A30,CHAR(34))</f>
        <v>"DTMA1"</v>
      </c>
      <c r="F33" s="26" t="s">
        <v>0</v>
      </c>
      <c r="G33" s="26" t="s">
        <v>2</v>
      </c>
      <c r="H33" s="27" t="s">
        <v>3</v>
      </c>
    </row>
    <row r="34" spans="1:8" s="18" customFormat="1" ht="12">
      <c r="A34" s="24" t="str">
        <f>CONCATENATE(A30,"-","2005")</f>
        <v>DTMA1-2005</v>
      </c>
      <c r="B34" s="25">
        <v>3</v>
      </c>
      <c r="C34" s="25">
        <f>+D33+1</f>
        <v>6</v>
      </c>
      <c r="D34" s="25">
        <f>+C34+B34-1</f>
        <v>8</v>
      </c>
      <c r="E34" s="25" t="s">
        <v>39</v>
      </c>
      <c r="F34" s="26" t="s">
        <v>0</v>
      </c>
      <c r="G34" s="26" t="s">
        <v>2</v>
      </c>
      <c r="H34" s="27" t="s">
        <v>3</v>
      </c>
    </row>
    <row r="35" spans="1:8" s="18" customFormat="1" ht="12">
      <c r="A35" s="24" t="str">
        <f>CONCATENATE(A30,"-","2380")</f>
        <v>DTMA1-2380</v>
      </c>
      <c r="B35" s="25">
        <v>16</v>
      </c>
      <c r="C35" s="25">
        <f>+D34+1</f>
        <v>9</v>
      </c>
      <c r="D35" s="25">
        <f>+C35+B35-1</f>
        <v>24</v>
      </c>
      <c r="E35" s="25" t="s">
        <v>40</v>
      </c>
      <c r="F35" s="26" t="s">
        <v>37</v>
      </c>
      <c r="G35" s="26" t="s">
        <v>2</v>
      </c>
      <c r="H35" s="27" t="s">
        <v>3</v>
      </c>
    </row>
    <row r="36" spans="1:8" s="18" customFormat="1" ht="12.75" thickBot="1">
      <c r="A36" s="28" t="str">
        <f>CONCATENATE(A30,"-","2379")</f>
        <v>DTMA1-2379</v>
      </c>
      <c r="B36" s="29">
        <v>3</v>
      </c>
      <c r="C36" s="29">
        <f>+D35+1</f>
        <v>25</v>
      </c>
      <c r="D36" s="29">
        <f>+C36+B36-1</f>
        <v>27</v>
      </c>
      <c r="E36" s="29" t="s">
        <v>41</v>
      </c>
      <c r="F36" s="30" t="s">
        <v>0</v>
      </c>
      <c r="G36" s="30" t="s">
        <v>2</v>
      </c>
      <c r="H36" s="31" t="s">
        <v>15</v>
      </c>
    </row>
    <row r="37" ht="13.5" thickBot="1" thickTop="1"/>
    <row r="38" spans="1:8" s="18" customFormat="1" ht="12.75" thickTop="1">
      <c r="A38" s="44" t="s">
        <v>33</v>
      </c>
      <c r="B38" s="38" t="s">
        <v>43</v>
      </c>
      <c r="C38" s="39"/>
      <c r="D38" s="39"/>
      <c r="E38" s="39"/>
      <c r="F38" s="39"/>
      <c r="G38" s="39"/>
      <c r="H38" s="40"/>
    </row>
    <row r="39" spans="1:8" s="18" customFormat="1" ht="12">
      <c r="A39" s="45"/>
      <c r="B39" s="41"/>
      <c r="C39" s="42"/>
      <c r="D39" s="42"/>
      <c r="E39" s="42"/>
      <c r="F39" s="42"/>
      <c r="G39" s="42"/>
      <c r="H39" s="43"/>
    </row>
    <row r="40" spans="1:8" s="18" customFormat="1" ht="12">
      <c r="A40" s="19" t="s">
        <v>9</v>
      </c>
      <c r="B40" s="20" t="s">
        <v>8</v>
      </c>
      <c r="C40" s="20" t="s">
        <v>4</v>
      </c>
      <c r="D40" s="20" t="s">
        <v>5</v>
      </c>
      <c r="E40" s="21" t="s">
        <v>10</v>
      </c>
      <c r="F40" s="22" t="s">
        <v>11</v>
      </c>
      <c r="G40" s="22" t="s">
        <v>6</v>
      </c>
      <c r="H40" s="23" t="s">
        <v>7</v>
      </c>
    </row>
    <row r="41" spans="1:8" s="18" customFormat="1" ht="12">
      <c r="A41" s="24" t="s">
        <v>1</v>
      </c>
      <c r="B41" s="25">
        <v>5</v>
      </c>
      <c r="C41" s="25">
        <v>1</v>
      </c>
      <c r="D41" s="25">
        <v>5</v>
      </c>
      <c r="E41" s="25" t="str">
        <f>CONCATENATE(CHAR(34),A38,CHAR(34))</f>
        <v>"PNAA1"</v>
      </c>
      <c r="F41" s="26" t="s">
        <v>0</v>
      </c>
      <c r="G41" s="26" t="s">
        <v>2</v>
      </c>
      <c r="H41" s="27" t="s">
        <v>3</v>
      </c>
    </row>
    <row r="42" spans="1:8" s="18" customFormat="1" ht="12">
      <c r="A42" s="24" t="str">
        <f>CONCATENATE(A38,"-","3925")</f>
        <v>PNAA1-3925</v>
      </c>
      <c r="B42" s="25">
        <v>3</v>
      </c>
      <c r="C42" s="25">
        <f>+D41+1</f>
        <v>6</v>
      </c>
      <c r="D42" s="25">
        <f>+C42+B42-1</f>
        <v>8</v>
      </c>
      <c r="E42" s="25" t="s">
        <v>42</v>
      </c>
      <c r="F42" s="26" t="s">
        <v>0</v>
      </c>
      <c r="G42" s="26" t="s">
        <v>2</v>
      </c>
      <c r="H42" s="27" t="s">
        <v>3</v>
      </c>
    </row>
    <row r="43" spans="1:8" s="18" customFormat="1" ht="24">
      <c r="A43" s="24" t="str">
        <f>CONCATENATE(A38,"-","7402")</f>
        <v>PNAA1-7402</v>
      </c>
      <c r="B43" s="25">
        <v>11</v>
      </c>
      <c r="C43" s="25">
        <f>+D42+1</f>
        <v>9</v>
      </c>
      <c r="D43" s="25">
        <f>+C43+B43-1</f>
        <v>19</v>
      </c>
      <c r="E43" s="32" t="s">
        <v>44</v>
      </c>
      <c r="F43" s="26" t="s">
        <v>12</v>
      </c>
      <c r="G43" s="26" t="s">
        <v>2</v>
      </c>
      <c r="H43" s="27" t="s">
        <v>3</v>
      </c>
    </row>
    <row r="44" spans="1:8" s="18" customFormat="1" ht="24">
      <c r="A44" s="24" t="str">
        <f>CONCATENATE(A38,"-","3826a")</f>
        <v>PNAA1-3826a</v>
      </c>
      <c r="B44" s="34">
        <v>48</v>
      </c>
      <c r="C44" s="34">
        <f>+D43+1</f>
        <v>20</v>
      </c>
      <c r="D44" s="34">
        <f>+C44+B44-1</f>
        <v>67</v>
      </c>
      <c r="E44" s="37" t="s">
        <v>45</v>
      </c>
      <c r="F44" s="35" t="s">
        <v>0</v>
      </c>
      <c r="G44" s="35" t="s">
        <v>2</v>
      </c>
      <c r="H44" s="36" t="s">
        <v>15</v>
      </c>
    </row>
    <row r="45" spans="1:8" s="18" customFormat="1" ht="24.75" thickBot="1">
      <c r="A45" s="28" t="str">
        <f>CONCATENATE(A38,"-","3826b")</f>
        <v>PNAA1-3826b</v>
      </c>
      <c r="B45" s="29">
        <v>12</v>
      </c>
      <c r="C45" s="29">
        <f>+D44+1</f>
        <v>68</v>
      </c>
      <c r="D45" s="29">
        <f>+C45+B45-1</f>
        <v>79</v>
      </c>
      <c r="E45" s="33" t="s">
        <v>46</v>
      </c>
      <c r="F45" s="30" t="s">
        <v>0</v>
      </c>
      <c r="G45" s="30" t="s">
        <v>2</v>
      </c>
      <c r="H45" s="31" t="s">
        <v>15</v>
      </c>
    </row>
    <row r="46" ht="13.5" thickBot="1" thickTop="1"/>
    <row r="47" spans="1:8" s="18" customFormat="1" ht="12.75" thickTop="1">
      <c r="A47" s="44" t="s">
        <v>32</v>
      </c>
      <c r="B47" s="38" t="s">
        <v>47</v>
      </c>
      <c r="C47" s="39"/>
      <c r="D47" s="39"/>
      <c r="E47" s="39"/>
      <c r="F47" s="39"/>
      <c r="G47" s="39"/>
      <c r="H47" s="40"/>
    </row>
    <row r="48" spans="1:8" s="18" customFormat="1" ht="12">
      <c r="A48" s="45"/>
      <c r="B48" s="41"/>
      <c r="C48" s="42"/>
      <c r="D48" s="42"/>
      <c r="E48" s="42"/>
      <c r="F48" s="42"/>
      <c r="G48" s="42"/>
      <c r="H48" s="43"/>
    </row>
    <row r="49" spans="1:8" s="18" customFormat="1" ht="12">
      <c r="A49" s="19" t="s">
        <v>9</v>
      </c>
      <c r="B49" s="20" t="s">
        <v>8</v>
      </c>
      <c r="C49" s="20" t="s">
        <v>4</v>
      </c>
      <c r="D49" s="20" t="s">
        <v>5</v>
      </c>
      <c r="E49" s="21" t="s">
        <v>10</v>
      </c>
      <c r="F49" s="22" t="s">
        <v>11</v>
      </c>
      <c r="G49" s="22" t="s">
        <v>6</v>
      </c>
      <c r="H49" s="23" t="s">
        <v>7</v>
      </c>
    </row>
    <row r="50" spans="1:8" s="18" customFormat="1" ht="12">
      <c r="A50" s="24" t="s">
        <v>1</v>
      </c>
      <c r="B50" s="25">
        <v>5</v>
      </c>
      <c r="C50" s="25">
        <v>1</v>
      </c>
      <c r="D50" s="25">
        <v>5</v>
      </c>
      <c r="E50" s="25" t="str">
        <f>CONCATENATE(CHAR(34),A47,CHAR(34))</f>
        <v>"PDIA1"</v>
      </c>
      <c r="F50" s="26" t="s">
        <v>0</v>
      </c>
      <c r="G50" s="26" t="s">
        <v>2</v>
      </c>
      <c r="H50" s="27" t="s">
        <v>3</v>
      </c>
    </row>
    <row r="51" spans="1:8" s="18" customFormat="1" ht="36">
      <c r="A51" s="24" t="str">
        <f>CONCATENATE(A47,"-","3917")</f>
        <v>PDIA1-3917</v>
      </c>
      <c r="B51" s="25">
        <v>1</v>
      </c>
      <c r="C51" s="25">
        <f>+D50+1</f>
        <v>6</v>
      </c>
      <c r="D51" s="25">
        <f>+C51+B51-1</f>
        <v>6</v>
      </c>
      <c r="E51" s="32" t="s">
        <v>49</v>
      </c>
      <c r="F51" s="26" t="s">
        <v>12</v>
      </c>
      <c r="G51" s="26" t="s">
        <v>2</v>
      </c>
      <c r="H51" s="27" t="s">
        <v>15</v>
      </c>
    </row>
    <row r="52" spans="1:8" s="18" customFormat="1" ht="108.75" thickBot="1">
      <c r="A52" s="28" t="str">
        <f>CONCATENATE(A47,"-","3913")</f>
        <v>PDIA1-3913</v>
      </c>
      <c r="B52" s="29">
        <v>2</v>
      </c>
      <c r="C52" s="29">
        <f>+D51+1</f>
        <v>7</v>
      </c>
      <c r="D52" s="29">
        <f>+C52+B52-1</f>
        <v>8</v>
      </c>
      <c r="E52" s="33" t="s">
        <v>48</v>
      </c>
      <c r="F52" s="30" t="s">
        <v>12</v>
      </c>
      <c r="G52" s="30" t="s">
        <v>2</v>
      </c>
      <c r="H52" s="31" t="s">
        <v>15</v>
      </c>
    </row>
    <row r="53" ht="13.5" thickBot="1" thickTop="1"/>
    <row r="54" spans="1:8" s="18" customFormat="1" ht="12.75" thickTop="1">
      <c r="A54" s="44" t="s">
        <v>31</v>
      </c>
      <c r="B54" s="38" t="s">
        <v>50</v>
      </c>
      <c r="C54" s="39"/>
      <c r="D54" s="39"/>
      <c r="E54" s="39"/>
      <c r="F54" s="39"/>
      <c r="G54" s="39"/>
      <c r="H54" s="40"/>
    </row>
    <row r="55" spans="1:8" s="18" customFormat="1" ht="12">
      <c r="A55" s="45"/>
      <c r="B55" s="41"/>
      <c r="C55" s="42"/>
      <c r="D55" s="42"/>
      <c r="E55" s="42"/>
      <c r="F55" s="42"/>
      <c r="G55" s="42"/>
      <c r="H55" s="43"/>
    </row>
    <row r="56" spans="1:8" s="18" customFormat="1" ht="12">
      <c r="A56" s="19" t="s">
        <v>9</v>
      </c>
      <c r="B56" s="20" t="s">
        <v>8</v>
      </c>
      <c r="C56" s="20" t="s">
        <v>4</v>
      </c>
      <c r="D56" s="20" t="s">
        <v>5</v>
      </c>
      <c r="E56" s="21" t="s">
        <v>10</v>
      </c>
      <c r="F56" s="22" t="s">
        <v>11</v>
      </c>
      <c r="G56" s="22" t="s">
        <v>6</v>
      </c>
      <c r="H56" s="23" t="s">
        <v>7</v>
      </c>
    </row>
    <row r="57" spans="1:8" s="18" customFormat="1" ht="12">
      <c r="A57" s="24" t="s">
        <v>1</v>
      </c>
      <c r="B57" s="25">
        <v>5</v>
      </c>
      <c r="C57" s="25">
        <v>1</v>
      </c>
      <c r="D57" s="25">
        <v>5</v>
      </c>
      <c r="E57" s="25" t="str">
        <f>CONCATENATE(CHAR(34),A54,CHAR(34))</f>
        <v>"DTMB1"</v>
      </c>
      <c r="F57" s="26" t="s">
        <v>0</v>
      </c>
      <c r="G57" s="26" t="s">
        <v>2</v>
      </c>
      <c r="H57" s="27" t="s">
        <v>3</v>
      </c>
    </row>
    <row r="58" spans="1:8" s="18" customFormat="1" ht="12">
      <c r="A58" s="24" t="str">
        <f>CONCATENATE(A54,"-","2005")</f>
        <v>DTMB1-2005</v>
      </c>
      <c r="B58" s="25">
        <v>3</v>
      </c>
      <c r="C58" s="25">
        <f>+D57+1</f>
        <v>6</v>
      </c>
      <c r="D58" s="25">
        <f>+C58+B58-1</f>
        <v>8</v>
      </c>
      <c r="E58" s="25" t="s">
        <v>51</v>
      </c>
      <c r="F58" s="26" t="s">
        <v>0</v>
      </c>
      <c r="G58" s="26" t="s">
        <v>2</v>
      </c>
      <c r="H58" s="27" t="s">
        <v>3</v>
      </c>
    </row>
    <row r="59" spans="1:8" s="18" customFormat="1" ht="12">
      <c r="A59" s="24" t="str">
        <f>CONCATENATE(A54,"-","2380")</f>
        <v>DTMB1-2380</v>
      </c>
      <c r="B59" s="25">
        <v>8</v>
      </c>
      <c r="C59" s="25">
        <f>+D58+1</f>
        <v>9</v>
      </c>
      <c r="D59" s="25">
        <f>+C59+B59-1</f>
        <v>16</v>
      </c>
      <c r="E59" s="25" t="s">
        <v>50</v>
      </c>
      <c r="F59" s="26" t="s">
        <v>37</v>
      </c>
      <c r="G59" s="26" t="s">
        <v>2</v>
      </c>
      <c r="H59" s="27" t="s">
        <v>15</v>
      </c>
    </row>
    <row r="60" spans="1:8" s="18" customFormat="1" ht="12.75" thickBot="1">
      <c r="A60" s="28" t="str">
        <f>CONCATENATE(A54,"-","2379")</f>
        <v>DTMB1-2379</v>
      </c>
      <c r="B60" s="29">
        <v>3</v>
      </c>
      <c r="C60" s="29">
        <f>+D59+1</f>
        <v>17</v>
      </c>
      <c r="D60" s="29">
        <f>+C60+B60-1</f>
        <v>19</v>
      </c>
      <c r="E60" s="29" t="s">
        <v>52</v>
      </c>
      <c r="F60" s="30" t="s">
        <v>0</v>
      </c>
      <c r="G60" s="30" t="s">
        <v>2</v>
      </c>
      <c r="H60" s="31" t="s">
        <v>15</v>
      </c>
    </row>
    <row r="61" ht="13.5" thickBot="1" thickTop="1"/>
    <row r="62" spans="1:8" s="18" customFormat="1" ht="12.75" thickTop="1">
      <c r="A62" s="44" t="s">
        <v>30</v>
      </c>
      <c r="B62" s="38" t="s">
        <v>53</v>
      </c>
      <c r="C62" s="39"/>
      <c r="D62" s="39"/>
      <c r="E62" s="39"/>
      <c r="F62" s="39"/>
      <c r="G62" s="39"/>
      <c r="H62" s="40"/>
    </row>
    <row r="63" spans="1:8" s="18" customFormat="1" ht="12">
      <c r="A63" s="45"/>
      <c r="B63" s="41"/>
      <c r="C63" s="42"/>
      <c r="D63" s="42"/>
      <c r="E63" s="42"/>
      <c r="F63" s="42"/>
      <c r="G63" s="42"/>
      <c r="H63" s="43"/>
    </row>
    <row r="64" spans="1:8" s="18" customFormat="1" ht="12">
      <c r="A64" s="19" t="s">
        <v>9</v>
      </c>
      <c r="B64" s="20" t="s">
        <v>8</v>
      </c>
      <c r="C64" s="20" t="s">
        <v>4</v>
      </c>
      <c r="D64" s="20" t="s">
        <v>5</v>
      </c>
      <c r="E64" s="21" t="s">
        <v>10</v>
      </c>
      <c r="F64" s="22" t="s">
        <v>11</v>
      </c>
      <c r="G64" s="22" t="s">
        <v>6</v>
      </c>
      <c r="H64" s="23" t="s">
        <v>7</v>
      </c>
    </row>
    <row r="65" spans="1:8" s="18" customFormat="1" ht="12">
      <c r="A65" s="24" t="s">
        <v>1</v>
      </c>
      <c r="B65" s="25">
        <v>5</v>
      </c>
      <c r="C65" s="25">
        <v>1</v>
      </c>
      <c r="D65" s="25">
        <v>5</v>
      </c>
      <c r="E65" s="25" t="str">
        <f>CONCATENATE(CHAR(34),A62,CHAR(34))</f>
        <v>"NATA1"</v>
      </c>
      <c r="F65" s="26" t="s">
        <v>0</v>
      </c>
      <c r="G65" s="26" t="s">
        <v>2</v>
      </c>
      <c r="H65" s="27" t="s">
        <v>3</v>
      </c>
    </row>
    <row r="66" spans="1:8" s="18" customFormat="1" ht="12">
      <c r="A66" s="24" t="str">
        <f>CONCATENATE(A62,"-","3915")</f>
        <v>NATA1-3915</v>
      </c>
      <c r="B66" s="25">
        <v>3</v>
      </c>
      <c r="C66" s="25">
        <f>+D65+1</f>
        <v>6</v>
      </c>
      <c r="D66" s="25">
        <f>+C66+B66-1</f>
        <v>8</v>
      </c>
      <c r="E66" s="32" t="s">
        <v>54</v>
      </c>
      <c r="F66" s="26" t="s">
        <v>0</v>
      </c>
      <c r="G66" s="26" t="s">
        <v>2</v>
      </c>
      <c r="H66" s="27" t="s">
        <v>3</v>
      </c>
    </row>
    <row r="67" spans="1:8" s="18" customFormat="1" ht="12.75" thickBot="1">
      <c r="A67" s="28" t="str">
        <f>CONCATENATE(A62,"-","3484")</f>
        <v>NATA1-3484</v>
      </c>
      <c r="B67" s="29">
        <v>15</v>
      </c>
      <c r="C67" s="29">
        <f>+D66+1</f>
        <v>9</v>
      </c>
      <c r="D67" s="29">
        <f>+C67+B67-1</f>
        <v>23</v>
      </c>
      <c r="E67" s="33" t="s">
        <v>55</v>
      </c>
      <c r="F67" s="30" t="s">
        <v>0</v>
      </c>
      <c r="G67" s="30" t="s">
        <v>2</v>
      </c>
      <c r="H67" s="31" t="s">
        <v>15</v>
      </c>
    </row>
    <row r="68" ht="13.5" thickBot="1" thickTop="1"/>
    <row r="69" spans="1:8" s="18" customFormat="1" ht="12.75" thickTop="1">
      <c r="A69" s="44" t="s">
        <v>29</v>
      </c>
      <c r="B69" s="38" t="s">
        <v>60</v>
      </c>
      <c r="C69" s="39"/>
      <c r="D69" s="39"/>
      <c r="E69" s="39"/>
      <c r="F69" s="39"/>
      <c r="G69" s="39"/>
      <c r="H69" s="40"/>
    </row>
    <row r="70" spans="1:8" s="18" customFormat="1" ht="12">
      <c r="A70" s="45"/>
      <c r="B70" s="41"/>
      <c r="C70" s="42"/>
      <c r="D70" s="42"/>
      <c r="E70" s="42"/>
      <c r="F70" s="42"/>
      <c r="G70" s="42"/>
      <c r="H70" s="43"/>
    </row>
    <row r="71" spans="1:8" s="18" customFormat="1" ht="12">
      <c r="A71" s="19" t="s">
        <v>9</v>
      </c>
      <c r="B71" s="20" t="s">
        <v>8</v>
      </c>
      <c r="C71" s="20" t="s">
        <v>4</v>
      </c>
      <c r="D71" s="20" t="s">
        <v>5</v>
      </c>
      <c r="E71" s="21" t="s">
        <v>10</v>
      </c>
      <c r="F71" s="22" t="s">
        <v>11</v>
      </c>
      <c r="G71" s="22" t="s">
        <v>6</v>
      </c>
      <c r="H71" s="23" t="s">
        <v>7</v>
      </c>
    </row>
    <row r="72" spans="1:8" s="18" customFormat="1" ht="12">
      <c r="A72" s="24" t="s">
        <v>1</v>
      </c>
      <c r="B72" s="25">
        <v>5</v>
      </c>
      <c r="C72" s="25">
        <v>1</v>
      </c>
      <c r="D72" s="25">
        <v>5</v>
      </c>
      <c r="E72" s="25" t="str">
        <f>CONCATENATE(CHAR(34),A69,CHAR(34))</f>
        <v>"ADRA1"</v>
      </c>
      <c r="F72" s="26" t="s">
        <v>0</v>
      </c>
      <c r="G72" s="26" t="s">
        <v>2</v>
      </c>
      <c r="H72" s="27" t="s">
        <v>3</v>
      </c>
    </row>
    <row r="73" spans="1:8" s="18" customFormat="1" ht="12">
      <c r="A73" s="24" t="str">
        <f>CONCATENATE(A69,"-","3843")</f>
        <v>ADRA1-3843</v>
      </c>
      <c r="B73" s="25">
        <v>3</v>
      </c>
      <c r="C73" s="25">
        <f>+D72+1</f>
        <v>6</v>
      </c>
      <c r="D73" s="25">
        <f>+C73+B73-1</f>
        <v>8</v>
      </c>
      <c r="E73" s="25" t="s">
        <v>59</v>
      </c>
      <c r="F73" s="26" t="s">
        <v>0</v>
      </c>
      <c r="G73" s="26" t="s">
        <v>2</v>
      </c>
      <c r="H73" s="27" t="s">
        <v>3</v>
      </c>
    </row>
    <row r="74" spans="1:8" s="18" customFormat="1" ht="12">
      <c r="A74" s="24" t="str">
        <f>CONCATENATE(A69,"-","3794a")</f>
        <v>ADRA1-3794a</v>
      </c>
      <c r="B74" s="25">
        <v>30</v>
      </c>
      <c r="C74" s="25">
        <f>+D73+1</f>
        <v>9</v>
      </c>
      <c r="D74" s="25">
        <f>+C74+B74-1</f>
        <v>38</v>
      </c>
      <c r="E74" s="25" t="s">
        <v>61</v>
      </c>
      <c r="F74" s="26" t="s">
        <v>0</v>
      </c>
      <c r="G74" s="26" t="s">
        <v>2</v>
      </c>
      <c r="H74" s="27" t="s">
        <v>3</v>
      </c>
    </row>
    <row r="75" spans="1:8" s="18" customFormat="1" ht="12">
      <c r="A75" s="24" t="str">
        <f>CONCATENATE(A69,"-","3794b")</f>
        <v>ADRA1-3794b</v>
      </c>
      <c r="B75" s="34">
        <v>4</v>
      </c>
      <c r="C75" s="34">
        <f aca="true" t="shared" si="1" ref="C75:C80">+D74+1</f>
        <v>39</v>
      </c>
      <c r="D75" s="34">
        <f aca="true" t="shared" si="2" ref="D75:D80">+C75+B75-1</f>
        <v>42</v>
      </c>
      <c r="E75" s="34" t="s">
        <v>62</v>
      </c>
      <c r="F75" s="35" t="s">
        <v>12</v>
      </c>
      <c r="G75" s="35" t="s">
        <v>2</v>
      </c>
      <c r="H75" s="36" t="s">
        <v>15</v>
      </c>
    </row>
    <row r="76" spans="1:8" s="18" customFormat="1" ht="12">
      <c r="A76" s="24" t="str">
        <f>CONCATENATE(A69,"-","3794c")</f>
        <v>ADRA1-3794c</v>
      </c>
      <c r="B76" s="34">
        <v>4</v>
      </c>
      <c r="C76" s="34">
        <f t="shared" si="1"/>
        <v>43</v>
      </c>
      <c r="D76" s="34">
        <f t="shared" si="2"/>
        <v>46</v>
      </c>
      <c r="E76" s="34" t="s">
        <v>63</v>
      </c>
      <c r="F76" s="35" t="s">
        <v>12</v>
      </c>
      <c r="G76" s="35" t="s">
        <v>2</v>
      </c>
      <c r="H76" s="36" t="s">
        <v>15</v>
      </c>
    </row>
    <row r="77" spans="1:8" s="18" customFormat="1" ht="12">
      <c r="A77" s="24" t="str">
        <f>CONCATENATE(A69,"-","3164")</f>
        <v>ADRA1-3164</v>
      </c>
      <c r="B77" s="34">
        <v>25</v>
      </c>
      <c r="C77" s="34">
        <f t="shared" si="1"/>
        <v>47</v>
      </c>
      <c r="D77" s="34">
        <f t="shared" si="2"/>
        <v>71</v>
      </c>
      <c r="E77" s="34" t="s">
        <v>64</v>
      </c>
      <c r="F77" s="35" t="s">
        <v>0</v>
      </c>
      <c r="G77" s="35" t="s">
        <v>2</v>
      </c>
      <c r="H77" s="36" t="s">
        <v>15</v>
      </c>
    </row>
    <row r="78" spans="1:8" s="18" customFormat="1" ht="12">
      <c r="A78" s="24" t="str">
        <f>CONCATENATE(A69,"-","3251")</f>
        <v>ADRA1-3251</v>
      </c>
      <c r="B78" s="34">
        <v>4</v>
      </c>
      <c r="C78" s="34">
        <f t="shared" si="1"/>
        <v>72</v>
      </c>
      <c r="D78" s="34">
        <f t="shared" si="2"/>
        <v>75</v>
      </c>
      <c r="E78" s="34" t="s">
        <v>65</v>
      </c>
      <c r="F78" s="35" t="s">
        <v>0</v>
      </c>
      <c r="G78" s="35" t="s">
        <v>2</v>
      </c>
      <c r="H78" s="36" t="s">
        <v>3</v>
      </c>
    </row>
    <row r="79" spans="1:8" s="18" customFormat="1" ht="12">
      <c r="A79" s="24" t="str">
        <f>CONCATENATE(A69,"-","3207")</f>
        <v>ADRA1-3207</v>
      </c>
      <c r="B79" s="34">
        <v>3</v>
      </c>
      <c r="C79" s="34">
        <f t="shared" si="1"/>
        <v>76</v>
      </c>
      <c r="D79" s="34">
        <f t="shared" si="2"/>
        <v>78</v>
      </c>
      <c r="E79" s="34" t="s">
        <v>66</v>
      </c>
      <c r="F79" s="35" t="s">
        <v>12</v>
      </c>
      <c r="G79" s="35" t="s">
        <v>2</v>
      </c>
      <c r="H79" s="36" t="s">
        <v>3</v>
      </c>
    </row>
    <row r="80" spans="1:8" s="18" customFormat="1" ht="12.75" thickBot="1">
      <c r="A80" s="28" t="str">
        <f>CONCATENATE(A69,"-","3229")</f>
        <v>ADRA1-3229</v>
      </c>
      <c r="B80" s="29">
        <v>5</v>
      </c>
      <c r="C80" s="29">
        <f t="shared" si="1"/>
        <v>79</v>
      </c>
      <c r="D80" s="29">
        <f t="shared" si="2"/>
        <v>83</v>
      </c>
      <c r="E80" s="29" t="s">
        <v>67</v>
      </c>
      <c r="F80" s="30" t="s">
        <v>0</v>
      </c>
      <c r="G80" s="30" t="s">
        <v>2</v>
      </c>
      <c r="H80" s="31" t="s">
        <v>15</v>
      </c>
    </row>
    <row r="81" ht="13.5" thickBot="1" thickTop="1"/>
    <row r="82" spans="1:8" s="18" customFormat="1" ht="12.75" thickTop="1">
      <c r="A82" s="44" t="s">
        <v>28</v>
      </c>
      <c r="B82" s="38" t="s">
        <v>56</v>
      </c>
      <c r="C82" s="39"/>
      <c r="D82" s="39"/>
      <c r="E82" s="39"/>
      <c r="F82" s="39"/>
      <c r="G82" s="39"/>
      <c r="H82" s="40"/>
    </row>
    <row r="83" spans="1:8" s="18" customFormat="1" ht="12">
      <c r="A83" s="45"/>
      <c r="B83" s="41"/>
      <c r="C83" s="42"/>
      <c r="D83" s="42"/>
      <c r="E83" s="42"/>
      <c r="F83" s="42"/>
      <c r="G83" s="42"/>
      <c r="H83" s="43"/>
    </row>
    <row r="84" spans="1:8" s="18" customFormat="1" ht="12">
      <c r="A84" s="19" t="s">
        <v>9</v>
      </c>
      <c r="B84" s="20" t="s">
        <v>8</v>
      </c>
      <c r="C84" s="20" t="s">
        <v>4</v>
      </c>
      <c r="D84" s="20" t="s">
        <v>5</v>
      </c>
      <c r="E84" s="21" t="s">
        <v>10</v>
      </c>
      <c r="F84" s="22" t="s">
        <v>11</v>
      </c>
      <c r="G84" s="22" t="s">
        <v>6</v>
      </c>
      <c r="H84" s="23" t="s">
        <v>7</v>
      </c>
    </row>
    <row r="85" spans="1:8" s="18" customFormat="1" ht="12">
      <c r="A85" s="24" t="s">
        <v>1</v>
      </c>
      <c r="B85" s="25">
        <v>5</v>
      </c>
      <c r="C85" s="25">
        <v>1</v>
      </c>
      <c r="D85" s="25">
        <v>5</v>
      </c>
      <c r="E85" s="25" t="str">
        <f>CONCATENATE(CHAR(34),A82,CHAR(34))</f>
        <v>"AUTA1"</v>
      </c>
      <c r="F85" s="26" t="s">
        <v>0</v>
      </c>
      <c r="G85" s="26" t="s">
        <v>2</v>
      </c>
      <c r="H85" s="27" t="s">
        <v>3</v>
      </c>
    </row>
    <row r="86" spans="1:8" s="18" customFormat="1" ht="12">
      <c r="A86" s="24" t="str">
        <f>CONCATENATE(A82,"-","9280")</f>
        <v>AUTA1-9280</v>
      </c>
      <c r="B86" s="25">
        <v>35</v>
      </c>
      <c r="C86" s="25">
        <f>+D85+1</f>
        <v>6</v>
      </c>
      <c r="D86" s="25">
        <f>+C86+B86-1</f>
        <v>40</v>
      </c>
      <c r="E86" s="32" t="s">
        <v>57</v>
      </c>
      <c r="F86" s="26" t="s">
        <v>0</v>
      </c>
      <c r="G86" s="26" t="s">
        <v>2</v>
      </c>
      <c r="H86" s="27" t="s">
        <v>3</v>
      </c>
    </row>
    <row r="87" spans="1:8" s="18" customFormat="1" ht="12.75" thickBot="1">
      <c r="A87" s="28" t="str">
        <f>CONCATENATE(A82,"-","9282")</f>
        <v>AUTA1-9282</v>
      </c>
      <c r="B87" s="29">
        <v>35</v>
      </c>
      <c r="C87" s="29">
        <f>+D86+1</f>
        <v>41</v>
      </c>
      <c r="D87" s="29">
        <f>+C87+B87-1</f>
        <v>75</v>
      </c>
      <c r="E87" s="33" t="s">
        <v>58</v>
      </c>
      <c r="F87" s="30" t="s">
        <v>0</v>
      </c>
      <c r="G87" s="30" t="s">
        <v>2</v>
      </c>
      <c r="H87" s="31" t="s">
        <v>15</v>
      </c>
    </row>
    <row r="88" spans="1:8" ht="12.75" thickTop="1">
      <c r="A88" s="2"/>
      <c r="B88" s="2"/>
      <c r="C88" s="2"/>
      <c r="D88" s="2"/>
      <c r="E88" s="2"/>
      <c r="F88" s="3"/>
      <c r="G88" s="3"/>
      <c r="H88" s="3"/>
    </row>
  </sheetData>
  <mergeCells count="39">
    <mergeCell ref="A14:B14"/>
    <mergeCell ref="A19:B19"/>
    <mergeCell ref="A20:B20"/>
    <mergeCell ref="A1:D1"/>
    <mergeCell ref="A15:B15"/>
    <mergeCell ref="A16:B16"/>
    <mergeCell ref="A17:B17"/>
    <mergeCell ref="A18:B18"/>
    <mergeCell ref="B24:H24"/>
    <mergeCell ref="A23:A24"/>
    <mergeCell ref="B23:H23"/>
    <mergeCell ref="C14:D14"/>
    <mergeCell ref="C15:D15"/>
    <mergeCell ref="C16:D16"/>
    <mergeCell ref="C17:D17"/>
    <mergeCell ref="C18:D18"/>
    <mergeCell ref="C19:D19"/>
    <mergeCell ref="C20:D20"/>
    <mergeCell ref="A30:A31"/>
    <mergeCell ref="B30:H30"/>
    <mergeCell ref="B31:H31"/>
    <mergeCell ref="A38:A39"/>
    <mergeCell ref="B38:H38"/>
    <mergeCell ref="B39:H39"/>
    <mergeCell ref="A47:A48"/>
    <mergeCell ref="B47:H47"/>
    <mergeCell ref="B48:H48"/>
    <mergeCell ref="A54:A55"/>
    <mergeCell ref="B54:H54"/>
    <mergeCell ref="B55:H55"/>
    <mergeCell ref="B62:H62"/>
    <mergeCell ref="B63:H63"/>
    <mergeCell ref="A82:A83"/>
    <mergeCell ref="B82:H82"/>
    <mergeCell ref="B83:H83"/>
    <mergeCell ref="A69:A70"/>
    <mergeCell ref="B69:H69"/>
    <mergeCell ref="B70:H70"/>
    <mergeCell ref="A62:A63"/>
  </mergeCells>
  <printOptions/>
  <pageMargins left="0.75" right="0.75" top="1" bottom="1" header="0.5" footer="0.5"/>
  <pageSetup horizontalDpi="300" verticalDpi="300" orientation="portrait" paperSize="9" r:id="rId1"/>
  <rowBreaks count="1" manualBreakCount="1">
    <brk id="4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KSZ-BCSS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DECASTEAU Jérôme</dc:creator>
  <cp:keywords/>
  <dc:description/>
  <cp:lastModifiedBy>M05</cp:lastModifiedBy>
  <cp:lastPrinted>2000-06-13T11:43:46Z</cp:lastPrinted>
  <dcterms:created xsi:type="dcterms:W3CDTF">2000-06-08T11:45:01Z</dcterms:created>
  <dcterms:modified xsi:type="dcterms:W3CDTF">2004-05-13T09:04:03Z</dcterms:modified>
  <cp:category/>
  <cp:version/>
  <cp:contentType/>
  <cp:contentStatus/>
</cp:coreProperties>
</file>